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8" i="1"/>
  <c r="E184"/>
  <c r="G184" s="1"/>
  <c r="D184"/>
  <c r="F184" s="1"/>
  <c r="E175"/>
  <c r="G175" s="1"/>
  <c r="D175"/>
  <c r="E174"/>
  <c r="G174" s="1"/>
  <c r="D174"/>
  <c r="G169"/>
  <c r="F169"/>
  <c r="G168"/>
  <c r="F168"/>
  <c r="E167"/>
  <c r="G167" s="1"/>
  <c r="D167"/>
  <c r="G166"/>
  <c r="F166"/>
  <c r="G165"/>
  <c r="F165"/>
  <c r="G164"/>
  <c r="F164"/>
  <c r="G163"/>
  <c r="F163"/>
  <c r="G162"/>
  <c r="F162"/>
  <c r="E161"/>
  <c r="G161" s="1"/>
  <c r="D161"/>
  <c r="G160"/>
  <c r="F160"/>
  <c r="G159"/>
  <c r="F159"/>
  <c r="G158"/>
  <c r="F158"/>
  <c r="G157"/>
  <c r="F157"/>
  <c r="G156"/>
  <c r="F156"/>
  <c r="E155"/>
  <c r="G155" s="1"/>
  <c r="D155"/>
  <c r="G154"/>
  <c r="F154"/>
  <c r="G153"/>
  <c r="F153"/>
  <c r="G152"/>
  <c r="F152"/>
  <c r="G151"/>
  <c r="F151"/>
  <c r="E150"/>
  <c r="G150" s="1"/>
  <c r="D150"/>
  <c r="E149"/>
  <c r="G149" s="1"/>
  <c r="D149"/>
  <c r="E148"/>
  <c r="G148" s="1"/>
  <c r="D148"/>
  <c r="E147"/>
  <c r="G147" s="1"/>
  <c r="D147"/>
  <c r="E146"/>
  <c r="G146" s="1"/>
  <c r="D146"/>
  <c r="E145"/>
  <c r="I145" s="1"/>
  <c r="D145"/>
  <c r="H145" s="1"/>
  <c r="G144"/>
  <c r="F144"/>
  <c r="G143"/>
  <c r="F143"/>
  <c r="G142"/>
  <c r="F142"/>
  <c r="G141"/>
  <c r="F141"/>
  <c r="G140"/>
  <c r="F140"/>
  <c r="G139"/>
  <c r="F139"/>
  <c r="G138"/>
  <c r="F138"/>
  <c r="E137"/>
  <c r="G137" s="1"/>
  <c r="D137"/>
  <c r="E136"/>
  <c r="G136" s="1"/>
  <c r="D136"/>
  <c r="E135"/>
  <c r="I135" s="1"/>
  <c r="D135"/>
  <c r="H135" s="1"/>
  <c r="G134"/>
  <c r="F134"/>
  <c r="I133"/>
  <c r="H133"/>
  <c r="G133"/>
  <c r="F133"/>
  <c r="G132"/>
  <c r="F132"/>
  <c r="G131"/>
  <c r="F131"/>
  <c r="E130"/>
  <c r="I134" s="1"/>
  <c r="D130"/>
  <c r="H134" s="1"/>
  <c r="E129"/>
  <c r="G129" s="1"/>
  <c r="D129"/>
  <c r="E128"/>
  <c r="I128" s="1"/>
  <c r="D128"/>
  <c r="H128" s="1"/>
  <c r="G127"/>
  <c r="F127"/>
  <c r="I126"/>
  <c r="H126"/>
  <c r="G126"/>
  <c r="F126"/>
  <c r="G125"/>
  <c r="F125"/>
  <c r="G124"/>
  <c r="F124"/>
  <c r="E123"/>
  <c r="I123" s="1"/>
  <c r="D123"/>
  <c r="H123" s="1"/>
  <c r="E120"/>
  <c r="E121" s="1"/>
  <c r="D120"/>
  <c r="D121" s="1"/>
  <c r="E119"/>
  <c r="E173" s="1"/>
  <c r="D119"/>
  <c r="D173" s="1"/>
  <c r="E118"/>
  <c r="G118" s="1"/>
  <c r="D118"/>
  <c r="E117"/>
  <c r="E122" s="1"/>
  <c r="D117"/>
  <c r="D122" s="1"/>
  <c r="E116"/>
  <c r="I116" s="1"/>
  <c r="D116"/>
  <c r="H116" s="1"/>
  <c r="G115"/>
  <c r="F115"/>
  <c r="G114"/>
  <c r="F114"/>
  <c r="G113"/>
  <c r="F113"/>
  <c r="G111"/>
  <c r="F111"/>
  <c r="G110"/>
  <c r="F110"/>
  <c r="E109"/>
  <c r="I109" s="1"/>
  <c r="D109"/>
  <c r="H109" s="1"/>
  <c r="G108"/>
  <c r="F108"/>
  <c r="G107"/>
  <c r="F107"/>
  <c r="E106"/>
  <c r="I106" s="1"/>
  <c r="D106"/>
  <c r="H106" s="1"/>
  <c r="E105"/>
  <c r="E185" s="1"/>
  <c r="D105"/>
  <c r="D185" s="1"/>
  <c r="E104"/>
  <c r="G104" s="1"/>
  <c r="D104"/>
  <c r="E103"/>
  <c r="G103" s="1"/>
  <c r="D103"/>
  <c r="G102"/>
  <c r="F102"/>
  <c r="I101"/>
  <c r="H101"/>
  <c r="G101"/>
  <c r="F101"/>
  <c r="G100"/>
  <c r="F100"/>
  <c r="G99"/>
  <c r="F99"/>
  <c r="E98"/>
  <c r="I102" s="1"/>
  <c r="D98"/>
  <c r="H102" s="1"/>
  <c r="E97"/>
  <c r="G97" s="1"/>
  <c r="D97"/>
  <c r="E96"/>
  <c r="I96" s="1"/>
  <c r="D96"/>
  <c r="H96" s="1"/>
  <c r="G95"/>
  <c r="F95"/>
  <c r="I94"/>
  <c r="H94"/>
  <c r="G94"/>
  <c r="F94"/>
  <c r="G93"/>
  <c r="F93"/>
  <c r="G92"/>
  <c r="F92"/>
  <c r="E91"/>
  <c r="I95" s="1"/>
  <c r="D91"/>
  <c r="H95" s="1"/>
  <c r="E88"/>
  <c r="E89" s="1"/>
  <c r="D88"/>
  <c r="D89" s="1"/>
  <c r="E87"/>
  <c r="E172" s="1"/>
  <c r="D87"/>
  <c r="D172" s="1"/>
  <c r="E86"/>
  <c r="G86" s="1"/>
  <c r="D86"/>
  <c r="E85"/>
  <c r="E90" s="1"/>
  <c r="D85"/>
  <c r="D90" s="1"/>
  <c r="E84"/>
  <c r="E112" s="1"/>
  <c r="D84"/>
  <c r="D112" s="1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I74"/>
  <c r="H74"/>
  <c r="G73"/>
  <c r="F73"/>
  <c r="G72"/>
  <c r="F72"/>
  <c r="G71"/>
  <c r="F71"/>
  <c r="G69"/>
  <c r="F69"/>
  <c r="G68"/>
  <c r="F68"/>
  <c r="G67"/>
  <c r="F67"/>
  <c r="G66"/>
  <c r="F66"/>
  <c r="G65"/>
  <c r="F65"/>
  <c r="I64"/>
  <c r="H64"/>
  <c r="G63"/>
  <c r="F63"/>
  <c r="G62"/>
  <c r="F62"/>
  <c r="G60"/>
  <c r="F60"/>
  <c r="G59"/>
  <c r="F59"/>
  <c r="I58"/>
  <c r="H58"/>
  <c r="G58"/>
  <c r="F58"/>
  <c r="G57"/>
  <c r="F57"/>
  <c r="E56"/>
  <c r="E183" s="1"/>
  <c r="D56"/>
  <c r="D183" s="1"/>
  <c r="G55"/>
  <c r="F55"/>
  <c r="I54"/>
  <c r="H54"/>
  <c r="G54"/>
  <c r="F54"/>
  <c r="G53"/>
  <c r="F53"/>
  <c r="G52"/>
  <c r="F52"/>
  <c r="G51"/>
  <c r="F51"/>
  <c r="G50"/>
  <c r="F50"/>
  <c r="G48"/>
  <c r="F48"/>
  <c r="G47"/>
  <c r="F47"/>
  <c r="G46"/>
  <c r="F46"/>
  <c r="G44"/>
  <c r="F44"/>
  <c r="G43"/>
  <c r="F43"/>
  <c r="G42"/>
  <c r="F42"/>
  <c r="I40"/>
  <c r="H40"/>
  <c r="G40"/>
  <c r="F40"/>
  <c r="G39"/>
  <c r="F39"/>
  <c r="E37"/>
  <c r="E186" s="1"/>
  <c r="D37"/>
  <c r="D186" s="1"/>
  <c r="G36"/>
  <c r="F36"/>
  <c r="G35"/>
  <c r="F35"/>
  <c r="E34"/>
  <c r="G34" s="1"/>
  <c r="D34"/>
  <c r="G33"/>
  <c r="F33"/>
  <c r="G32"/>
  <c r="F32"/>
  <c r="E31"/>
  <c r="G31" s="1"/>
  <c r="D31"/>
  <c r="G30"/>
  <c r="F30"/>
  <c r="G29"/>
  <c r="F29"/>
  <c r="E28"/>
  <c r="G28" s="1"/>
  <c r="D28"/>
  <c r="G27"/>
  <c r="F27"/>
  <c r="G26"/>
  <c r="F26"/>
  <c r="E25"/>
  <c r="G25" s="1"/>
  <c r="D25"/>
  <c r="E24"/>
  <c r="E182" s="1"/>
  <c r="D24"/>
  <c r="D182" s="1"/>
  <c r="G23"/>
  <c r="F23"/>
  <c r="G22"/>
  <c r="F22"/>
  <c r="G21"/>
  <c r="F21"/>
  <c r="G19"/>
  <c r="F19"/>
  <c r="G18"/>
  <c r="F18"/>
  <c r="G17"/>
  <c r="F17"/>
  <c r="E15"/>
  <c r="E181" s="1"/>
  <c r="D15"/>
  <c r="D181" s="1"/>
  <c r="E12"/>
  <c r="I12" s="1"/>
  <c r="G181" l="1"/>
  <c r="F181"/>
  <c r="G182"/>
  <c r="F182"/>
  <c r="G186"/>
  <c r="F186"/>
  <c r="G183"/>
  <c r="F183"/>
  <c r="G112"/>
  <c r="F112"/>
  <c r="G90"/>
  <c r="F90"/>
  <c r="G172"/>
  <c r="F172"/>
  <c r="G89"/>
  <c r="F89"/>
  <c r="G185"/>
  <c r="F185"/>
  <c r="G122"/>
  <c r="F122"/>
  <c r="G173"/>
  <c r="F173"/>
  <c r="G121"/>
  <c r="F121"/>
  <c r="D12"/>
  <c r="H12" s="1"/>
  <c r="F15"/>
  <c r="F24"/>
  <c r="F25"/>
  <c r="F28"/>
  <c r="F31"/>
  <c r="F34"/>
  <c r="F37"/>
  <c r="H41"/>
  <c r="H45"/>
  <c r="H49"/>
  <c r="F56"/>
  <c r="H62"/>
  <c r="H70"/>
  <c r="F84"/>
  <c r="F85"/>
  <c r="F86"/>
  <c r="F87"/>
  <c r="F88"/>
  <c r="H88"/>
  <c r="F91"/>
  <c r="H91"/>
  <c r="F96"/>
  <c r="F97"/>
  <c r="F98"/>
  <c r="H98"/>
  <c r="F103"/>
  <c r="F104"/>
  <c r="F105"/>
  <c r="F106"/>
  <c r="F109"/>
  <c r="F116"/>
  <c r="F117"/>
  <c r="F118"/>
  <c r="F119"/>
  <c r="H119"/>
  <c r="F120"/>
  <c r="H120"/>
  <c r="F123"/>
  <c r="F128"/>
  <c r="F129"/>
  <c r="F130"/>
  <c r="F135"/>
  <c r="F136"/>
  <c r="F137"/>
  <c r="F145"/>
  <c r="F146"/>
  <c r="F147"/>
  <c r="F148"/>
  <c r="F149"/>
  <c r="F150"/>
  <c r="F155"/>
  <c r="F161"/>
  <c r="F167"/>
  <c r="D171"/>
  <c r="F174"/>
  <c r="F175"/>
  <c r="D176"/>
  <c r="D177"/>
  <c r="D178"/>
  <c r="D179"/>
  <c r="G15"/>
  <c r="G24"/>
  <c r="G37"/>
  <c r="I41"/>
  <c r="I45"/>
  <c r="I49"/>
  <c r="G56"/>
  <c r="I62"/>
  <c r="I70"/>
  <c r="G84"/>
  <c r="G85"/>
  <c r="G87"/>
  <c r="G88"/>
  <c r="I88"/>
  <c r="G91"/>
  <c r="I91"/>
  <c r="G96"/>
  <c r="G98"/>
  <c r="I98"/>
  <c r="G105"/>
  <c r="G106"/>
  <c r="G109"/>
  <c r="G116"/>
  <c r="G117"/>
  <c r="G119"/>
  <c r="I119"/>
  <c r="G120"/>
  <c r="I120"/>
  <c r="G123"/>
  <c r="G128"/>
  <c r="G130"/>
  <c r="G135"/>
  <c r="G145"/>
  <c r="E171"/>
  <c r="E176"/>
  <c r="E177"/>
  <c r="E178"/>
  <c r="E179"/>
  <c r="G179" l="1"/>
  <c r="F179"/>
  <c r="G177"/>
  <c r="F177"/>
  <c r="G171"/>
  <c r="F171"/>
  <c r="G178"/>
  <c r="F178"/>
  <c r="G176"/>
  <c r="F176"/>
</calcChain>
</file>

<file path=xl/sharedStrings.xml><?xml version="1.0" encoding="utf-8"?>
<sst xmlns="http://schemas.openxmlformats.org/spreadsheetml/2006/main" count="636" uniqueCount="465">
  <si>
    <t>Основные показатели работы</t>
  </si>
  <si>
    <t>Ревизионной комиссии по Алматинской области</t>
  </si>
  <si>
    <t>за 1 квартал 2019 года</t>
  </si>
  <si>
    <t>Проверка данных</t>
  </si>
  <si>
    <t xml:space="preserve"> №
 п/п</t>
  </si>
  <si>
    <t>Наименование показателей</t>
  </si>
  <si>
    <t>Ед. изм.</t>
  </si>
  <si>
    <t>Отклонение (гр.5-гр.4)</t>
  </si>
  <si>
    <t>Отклонение, % (гр.5/гр.4-1)</t>
  </si>
  <si>
    <t>7</t>
  </si>
  <si>
    <t>I. Количественные показатели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</si>
  <si>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</si>
  <si>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</si>
  <si>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ед.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</si>
  <si>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</si>
  <si>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</si>
  <si>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</si>
  <si>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</si>
  <si>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</si>
  <si>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</si>
  <si>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</si>
  <si>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</si>
  <si>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</si>
  <si>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</si>
  <si>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</si>
  <si>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</si>
  <si>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</si>
  <si>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</si>
  <si>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</si>
  <si>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</si>
  <si>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</si>
  <si>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</si>
  <si>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</si>
  <si>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</si>
  <si>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</si>
  <si>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</si>
  <si>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</si>
  <si>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</si>
  <si>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</si>
  <si>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</si>
  <si>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</si>
  <si>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</si>
  <si>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</si>
  <si>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</si>
  <si>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 xml:space="preserve">объекты встречного государственного аудита и финансового контроля </t>
  </si>
  <si>
    <t>3.2.1</t>
  </si>
  <si>
    <t xml:space="preserve">  </t>
  </si>
  <si>
    <t>3.2.2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</si>
  <si>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</si>
  <si>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</si>
  <si>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</si>
  <si>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</si>
  <si>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</si>
  <si>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</si>
  <si>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</si>
  <si>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</si>
  <si>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</si>
  <si>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</si>
  <si>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</si>
  <si>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</si>
  <si>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</si>
  <si>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</si>
  <si>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</si>
  <si>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</si>
  <si>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</si>
  <si>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</si>
  <si>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</si>
  <si>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</si>
  <si>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</si>
  <si>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</si>
  <si>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</si>
  <si>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</si>
  <si>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</si>
  <si>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</si>
  <si>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</si>
  <si>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</si>
  <si>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</si>
  <si>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</si>
  <si>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</si>
  <si>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</si>
  <si>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</si>
  <si>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</si>
  <si>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</si>
  <si>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</si>
  <si>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</si>
  <si>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финансовые нарушения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</si>
  <si>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</si>
  <si>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</si>
  <si>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</si>
  <si>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неэффективно использованные бюджетные средства, активы государства</t>
  </si>
  <si>
    <t>5.4.</t>
  </si>
  <si>
    <t>неэффективное планирование</t>
  </si>
  <si>
    <t>по уровням бюджета (всего нарушений):</t>
  </si>
  <si>
    <t>5.5.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</si>
  <si>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</si>
  <si>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</si>
  <si>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</si>
  <si>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</si>
  <si>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</si>
  <si>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</si>
  <si>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</si>
  <si>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</si>
  <si>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</si>
  <si>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</si>
  <si>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>по  поступлениям в бюджет, из них</t>
  </si>
  <si>
    <t>5.10.1</t>
  </si>
  <si>
    <t xml:space="preserve">прямые (косвенные) потери бюджета </t>
  </si>
  <si>
    <t>по типам аудита (всего нарушений):</t>
  </si>
  <si>
    <t>5.11.</t>
  </si>
  <si>
    <t>5.12.</t>
  </si>
  <si>
    <t>5.13.</t>
  </si>
  <si>
    <t>по источникам финансирования  (финансовые нарушения):</t>
  </si>
  <si>
    <t>5.14.</t>
  </si>
  <si>
    <t>по бюджетным кредитам</t>
  </si>
  <si>
    <t>5.15.</t>
  </si>
  <si>
    <t>по целевым трансфертам на развитие</t>
  </si>
  <si>
    <t>5.16.</t>
  </si>
  <si>
    <t>по целевым текущим трансфертам</t>
  </si>
  <si>
    <t>5.17.</t>
  </si>
  <si>
    <t>5.18.</t>
  </si>
  <si>
    <t>5.19.</t>
  </si>
  <si>
    <t>cумма использованных бюджетных средств не по целевому назначению</t>
  </si>
  <si>
    <t>6.</t>
  </si>
  <si>
    <t xml:space="preserve">Нарушения порядка выполнения процедур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</si>
  <si>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</si>
  <si>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</si>
  <si>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7.1</t>
  </si>
  <si>
    <t>Системные нарушения</t>
  </si>
  <si>
    <t>8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</si>
  <si>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</si>
  <si>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</si>
  <si>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</si>
  <si>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</si>
  <si>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</si>
  <si>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</si>
  <si>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</si>
  <si>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</si>
  <si>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</si>
  <si>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</si>
  <si>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</si>
  <si>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</si>
  <si>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сумма не восстановленных и возмещенных средств, сроки восстановления и возмещения которых наступили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</si>
  <si>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</si>
  <si>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</si>
  <si>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</si>
  <si>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</si>
  <si>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</si>
  <si>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</si>
  <si>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</si>
  <si>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</si>
  <si>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</si>
  <si>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</si>
  <si>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</si>
  <si>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</si>
  <si>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тыс.тенге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</si>
  <si>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</si>
  <si>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</si>
  <si>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</si>
  <si>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</si>
  <si>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</si>
  <si>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</si>
  <si>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</si>
  <si>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</si>
  <si>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</si>
  <si>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</si>
  <si>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</si>
  <si>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</si>
  <si>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</si>
  <si>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</si>
  <si>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</si>
  <si>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</si>
  <si>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</si>
  <si>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r>
      <t xml:space="preserve">Фактическая сумма, восстановленных и возмещенных средств </t>
    </r>
    <r>
      <rPr>
        <sz val="14"/>
        <rFont val="Times New Roman"/>
        <family val="1"/>
        <charset val="204"/>
      </rPr>
      <t>(в ходе и после аудита)</t>
    </r>
    <r>
      <rPr>
        <sz val="16"/>
        <rFont val="Times New Roman"/>
        <family val="1"/>
        <charset val="204"/>
      </rPr>
      <t>, из них</t>
    </r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</si>
  <si>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</si>
  <si>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</si>
  <si>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</si>
  <si>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</si>
  <si>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</si>
  <si>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</si>
  <si>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</si>
  <si>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</si>
  <si>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</si>
  <si>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</si>
  <si>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</si>
  <si>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</si>
  <si>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</si>
  <si>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</si>
  <si>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</si>
  <si>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</si>
  <si>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</si>
  <si>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</si>
  <si>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</si>
  <si>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</si>
  <si>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</si>
  <si>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</si>
  <si>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</si>
  <si>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</si>
  <si>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</si>
  <si>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</si>
  <si>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</si>
  <si>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</si>
  <si>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</si>
  <si>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</si>
  <si>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</si>
  <si>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</si>
  <si>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</si>
  <si>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</si>
  <si>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</si>
  <si>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</si>
  <si>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</si>
  <si>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</si>
  <si>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</si>
  <si>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</si>
  <si>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</si>
  <si>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</si>
  <si>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</si>
  <si>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</si>
  <si>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</si>
  <si>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</si>
  <si>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</si>
  <si>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</si>
  <si>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</si>
  <si>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</si>
  <si>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</si>
  <si>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</si>
  <si>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</si>
  <si>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</si>
  <si>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</si>
  <si>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</si>
  <si>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</si>
  <si>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</si>
  <si>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</si>
  <si>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</si>
  <si>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</si>
  <si>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</si>
  <si>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</si>
  <si>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</si>
  <si>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</si>
  <si>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</si>
  <si>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</si>
  <si>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</si>
  <si>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</si>
  <si>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</si>
  <si>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</si>
  <si>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</si>
  <si>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</si>
  <si>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</si>
  <si>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</si>
  <si>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</si>
  <si>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</si>
  <si>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</si>
  <si>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</si>
  <si>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</si>
  <si>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</si>
  <si>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</si>
  <si>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</si>
  <si>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</si>
  <si>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</si>
  <si>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</si>
  <si>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</si>
  <si>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</si>
  <si>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</si>
  <si>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</si>
  <si>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</si>
  <si>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</si>
  <si>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</si>
  <si>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</si>
  <si>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</si>
  <si>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</si>
  <si>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</si>
  <si>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</si>
  <si>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</si>
  <si>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</si>
  <si>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</si>
  <si>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</si>
  <si>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</si>
  <si>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</si>
  <si>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</si>
  <si>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</si>
  <si>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</si>
  <si>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</si>
  <si>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</si>
  <si>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</si>
  <si>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</si>
  <si>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</si>
  <si>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</si>
  <si>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</si>
  <si>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</si>
  <si>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</si>
  <si>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</si>
  <si>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</si>
  <si>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</si>
  <si>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</si>
  <si>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</si>
  <si>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</si>
  <si>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</si>
  <si>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</si>
  <si>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</si>
  <si>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</si>
  <si>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</si>
  <si>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</si>
  <si>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II. Качественные показатели</t>
  </si>
  <si>
    <t>16.</t>
  </si>
  <si>
    <t>Соотношение восстановленных и возмещенных сумм  к средствам, выделенным на содержание ревизионной комиссии</t>
  </si>
  <si>
    <t>соотношение к 1</t>
  </si>
  <si>
    <t>17.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</si>
  <si>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</si>
  <si>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в %</t>
  </si>
  <si>
    <t>18.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</si>
  <si>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</si>
  <si>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19.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</si>
  <si>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</si>
  <si>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20.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</si>
  <si>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</si>
  <si>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21.</t>
  </si>
  <si>
    <t>Сумма установленных нарушений на один объект, в том числе</t>
  </si>
  <si>
    <t>21.1</t>
  </si>
  <si>
    <t>сумма установленных финансовых нарушений на один объект</t>
  </si>
  <si>
    <t>22.</t>
  </si>
  <si>
    <t>Доля установленных нарушений к объему средств, охваченных государственным аудитом, в том числе</t>
  </si>
  <si>
    <t>22.1</t>
  </si>
  <si>
    <t>доля установленных финансовых нарушений к объему средств, охваченных государственным аудитом</t>
  </si>
  <si>
    <t>23.</t>
  </si>
  <si>
    <t>Показатели на одного аудитора ревизионной комиссии</t>
  </si>
  <si>
    <t>23.1</t>
  </si>
  <si>
    <t>количество проведенного государственного аудита и экспертно-аналитических мероприятий</t>
  </si>
  <si>
    <t>23.2</t>
  </si>
  <si>
    <t>количество объектов государственного аудита и финансового контроля</t>
  </si>
  <si>
    <t>23.3</t>
  </si>
  <si>
    <t>всего выявлено нарушений</t>
  </si>
  <si>
    <t>23.4</t>
  </si>
  <si>
    <t>выявлено финансовых нарушений</t>
  </si>
  <si>
    <t>23.5</t>
  </si>
  <si>
    <t xml:space="preserve">восстановлено и возмещено средств объектами государственного аудита и финансового контроля </t>
  </si>
  <si>
    <t>23.6</t>
  </si>
  <si>
    <t xml:space="preserve">объем средств, охваченных государственным аудитом и финансовым контролем </t>
  </si>
  <si>
    <t xml:space="preserve">Приложение 1 к Процедурному стандарту внешнего государственного аудита и финансового контроля по представлению ревизионными комиссиями областей, городов республиканского значения, столицы Счетному комитету по контролю за исполнением республиканского бюджета информации о своей работе 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</si>
  <si>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</si>
  <si>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</si>
  <si>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</si>
  <si>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</si>
  <si>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</si>
  <si>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Ревизионной комиссией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</si>
  <si>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</si>
  <si>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</si>
  <si>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</si>
  <si>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Ревизионной комиссией по Актюбинской области</t>
  </si>
  <si>
    <t>за 3 квартал 2013 года</t>
  </si>
  <si>
    <t>Ревизионная комиссия по Алматинской области</t>
  </si>
  <si>
    <t>Ревизионной комиссией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</si>
  <si>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</si>
  <si>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</si>
  <si>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</si>
  <si>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Ревизионной комиссией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</si>
  <si>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</si>
  <si>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</si>
  <si>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</si>
  <si>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Ревизионной комиссией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</si>
  <si>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</si>
  <si>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</si>
  <si>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</si>
  <si>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Ревизионной комиссией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</si>
  <si>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</si>
  <si>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</si>
  <si>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</si>
  <si>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Ревизионной комиссией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</si>
  <si>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</si>
  <si>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</si>
  <si>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</si>
  <si>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Ревизионной комиссией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</si>
  <si>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</si>
  <si>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</si>
  <si>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</si>
  <si>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Ревизионной комиссией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</si>
  <si>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</si>
  <si>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</si>
  <si>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</si>
  <si>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Ревизионной комиссией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</si>
  <si>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</si>
  <si>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</si>
  <si>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</si>
  <si>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Ревизионной комиссией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</si>
  <si>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</si>
  <si>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</si>
  <si>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</si>
  <si>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Ревизионной комиссией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</si>
  <si>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</si>
  <si>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</si>
  <si>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</si>
  <si>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Ревизионной комиссией по Северо-Казахстанской области</t>
  </si>
  <si>
    <t>за 1 квартал 2014 года</t>
  </si>
  <si>
    <t>Ревизионная комиссия по Южно-Казахстанской области</t>
  </si>
  <si>
    <t>Ревизионной комиссии по Южно-Казахстанской области</t>
  </si>
  <si>
    <t>Ревизионной комиссией по Южно-Казахстанской области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</si>
  <si>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</si>
  <si>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</si>
  <si>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</si>
  <si>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Ревизионной комиссией по городу Алматы</t>
  </si>
  <si>
    <t>за 3 квартал 2014 года</t>
  </si>
  <si>
    <t>Ревизионная комиссия по городу Астана</t>
  </si>
  <si>
    <t>Ревизионной комиссии по городу Астана</t>
  </si>
  <si>
    <t>Ревизионной комиссией по городу Астана</t>
  </si>
  <si>
    <t>за 4 квартал 2014 года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</si>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</sst>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0"/>
      <name val="Arial"/>
      <family val="2"/>
      <charset val="204"/>
    </font>
    <font>
      <sz val="16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6"/>
      <name val="Calibri"/>
      <family val="2"/>
      <scheme val="minor"/>
    </font>
    <font>
      <sz val="16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6"/>
      <color theme="0" tint="-0.249977111117893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48">
    <xf numFmtId="0" fontId="0" fillId="0" borderId="0" xfId="0"/>
    <xf numFmtId="0" fontId="2" fillId="0" borderId="0" xfId="0" applyFont="1" applyFill="1" applyBorder="1" applyAlignment="1">
      <alignment horizontal="center" vertical="top" wrapText="1" shrinkToFit="1" readingOrder="1"/>
    </xf>
    <xf numFmtId="0" fontId="3" fillId="0" borderId="0" xfId="0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 shrinkToFi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center" vertical="top"/>
    </xf>
    <xf numFmtId="165" fontId="2" fillId="0" borderId="4" xfId="1" applyNumberFormat="1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/>
    </xf>
    <xf numFmtId="0" fontId="8" fillId="0" borderId="5" xfId="4" applyNumberFormat="1" applyFont="1" applyFill="1" applyBorder="1" applyAlignment="1">
      <alignment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/>
    </xf>
    <xf numFmtId="164" fontId="11" fillId="0" borderId="3" xfId="3" applyNumberFormat="1" applyFont="1" applyFill="1" applyBorder="1" applyAlignment="1">
      <alignment vertical="center"/>
    </xf>
    <xf numFmtId="0" fontId="6" fillId="0" borderId="4" xfId="3" applyNumberFormat="1" applyFont="1" applyFill="1" applyBorder="1" applyAlignment="1">
      <alignment horizontal="center" vertical="center" wrapText="1"/>
    </xf>
    <xf numFmtId="164" fontId="12" fillId="0" borderId="4" xfId="3" applyNumberFormat="1" applyFont="1" applyFill="1" applyBorder="1" applyAlignment="1">
      <alignment vertical="center" wrapText="1"/>
    </xf>
    <xf numFmtId="164" fontId="12" fillId="0" borderId="4" xfId="3" applyNumberFormat="1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0" fontId="11" fillId="0" borderId="8" xfId="4" applyNumberFormat="1" applyFont="1" applyFill="1" applyBorder="1" applyAlignment="1">
      <alignment horizontal="left" wrapText="1" indent="3"/>
    </xf>
    <xf numFmtId="0" fontId="10" fillId="0" borderId="8" xfId="3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left" wrapText="1" indent="3"/>
    </xf>
    <xf numFmtId="0" fontId="10" fillId="0" borderId="2" xfId="3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0" fontId="11" fillId="0" borderId="5" xfId="4" applyNumberFormat="1" applyFont="1" applyFill="1" applyBorder="1" applyAlignment="1">
      <alignment horizontal="left" wrapText="1" indent="3"/>
    </xf>
    <xf numFmtId="0" fontId="10" fillId="0" borderId="5" xfId="3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0" fontId="8" fillId="0" borderId="2" xfId="4" applyNumberFormat="1" applyFont="1" applyFill="1" applyBorder="1" applyAlignment="1">
      <alignment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vertical="center" wrapText="1"/>
    </xf>
    <xf numFmtId="0" fontId="11" fillId="0" borderId="2" xfId="3" applyNumberFormat="1" applyFont="1" applyFill="1" applyBorder="1" applyAlignment="1">
      <alignment wrapText="1"/>
    </xf>
    <xf numFmtId="164" fontId="8" fillId="0" borderId="5" xfId="3" applyNumberFormat="1" applyFont="1" applyFill="1" applyBorder="1" applyAlignment="1">
      <alignment vertical="center" wrapText="1"/>
    </xf>
    <xf numFmtId="164" fontId="2" fillId="0" borderId="5" xfId="3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164" fontId="13" fillId="0" borderId="4" xfId="3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center" vertical="center"/>
    </xf>
    <xf numFmtId="49" fontId="11" fillId="0" borderId="2" xfId="3" applyNumberFormat="1" applyFont="1" applyFill="1" applyBorder="1" applyAlignment="1">
      <alignment horizontal="center" vertical="center"/>
    </xf>
    <xf numFmtId="164" fontId="11" fillId="0" borderId="8" xfId="3" applyNumberFormat="1" applyFont="1" applyFill="1" applyBorder="1" applyAlignment="1">
      <alignment horizontal="left" vertical="center" wrapText="1" indent="3"/>
    </xf>
    <xf numFmtId="164" fontId="11" fillId="0" borderId="8" xfId="3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164" fontId="13" fillId="0" borderId="4" xfId="3" applyNumberFormat="1" applyFont="1" applyFill="1" applyBorder="1" applyAlignment="1">
      <alignment vertical="center" wrapText="1"/>
    </xf>
    <xf numFmtId="165" fontId="13" fillId="0" borderId="7" xfId="1" applyNumberFormat="1" applyFont="1" applyFill="1" applyBorder="1" applyAlignment="1">
      <alignment horizontal="center" vertical="center" wrapText="1"/>
    </xf>
    <xf numFmtId="164" fontId="10" fillId="0" borderId="8" xfId="3" applyNumberFormat="1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11" fillId="0" borderId="2" xfId="3" applyNumberFormat="1" applyFont="1" applyFill="1" applyBorder="1" applyAlignment="1">
      <alignment horizontal="left" vertical="center" wrapText="1" indent="3"/>
    </xf>
    <xf numFmtId="164" fontId="10" fillId="0" borderId="2" xfId="3" applyNumberFormat="1" applyFont="1" applyFill="1" applyBorder="1" applyAlignment="1">
      <alignment horizontal="center" vertical="center" wrapText="1"/>
    </xf>
    <xf numFmtId="164" fontId="11" fillId="0" borderId="5" xfId="3" applyNumberFormat="1" applyFont="1" applyFill="1" applyBorder="1" applyAlignment="1">
      <alignment horizontal="left" vertical="center" wrapText="1" indent="3"/>
    </xf>
    <xf numFmtId="164" fontId="10" fillId="0" borderId="5" xfId="3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 wrapText="1"/>
    </xf>
    <xf numFmtId="164" fontId="10" fillId="0" borderId="4" xfId="3" applyNumberFormat="1" applyFont="1" applyFill="1" applyBorder="1" applyAlignment="1">
      <alignment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4" fontId="11" fillId="0" borderId="3" xfId="3" applyNumberFormat="1" applyFont="1" applyFill="1" applyBorder="1" applyAlignment="1">
      <alignment vertical="center" wrapText="1"/>
    </xf>
    <xf numFmtId="0" fontId="6" fillId="0" borderId="0" xfId="0" applyFont="1" applyFill="1"/>
    <xf numFmtId="0" fontId="15" fillId="0" borderId="0" xfId="0" applyFont="1" applyFill="1" applyAlignment="1">
      <alignment horizontal="left" vertic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0" xfId="0" applyFont="1" applyFill="1"/>
    <xf numFmtId="164" fontId="11" fillId="0" borderId="10" xfId="3" applyNumberFormat="1" applyFont="1" applyFill="1" applyBorder="1" applyAlignment="1">
      <alignment horizontal="left" vertical="center" wrapText="1"/>
    </xf>
    <xf numFmtId="164" fontId="13" fillId="0" borderId="0" xfId="3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4" fontId="13" fillId="0" borderId="3" xfId="3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5" fontId="16" fillId="0" borderId="2" xfId="1" applyNumberFormat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1" fillId="0" borderId="9" xfId="3" applyNumberFormat="1" applyFont="1" applyFill="1" applyBorder="1" applyAlignment="1">
      <alignment horizontal="left" vertical="center" wrapText="1" indent="5"/>
    </xf>
    <xf numFmtId="0" fontId="10" fillId="0" borderId="4" xfId="3" applyFont="1" applyFill="1" applyBorder="1" applyAlignment="1">
      <alignment horizontal="center" vertical="center" wrapText="1"/>
    </xf>
    <xf numFmtId="164" fontId="10" fillId="0" borderId="4" xfId="3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7" xfId="1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2" xfId="4" applyNumberFormat="1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left" vertical="center" wrapText="1"/>
    </xf>
    <xf numFmtId="49" fontId="2" fillId="0" borderId="5" xfId="3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164" fontId="8" fillId="0" borderId="2" xfId="3" applyNumberFormat="1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left" vertical="center" wrapText="1" indent="4"/>
    </xf>
    <xf numFmtId="49" fontId="6" fillId="0" borderId="2" xfId="3" applyNumberFormat="1" applyFont="1" applyFill="1" applyBorder="1" applyAlignment="1">
      <alignment horizontal="center" vertical="center"/>
    </xf>
    <xf numFmtId="164" fontId="7" fillId="0" borderId="8" xfId="3" applyNumberFormat="1" applyFont="1" applyFill="1" applyBorder="1" applyAlignment="1">
      <alignment horizontal="left" vertical="center" wrapText="1"/>
    </xf>
    <xf numFmtId="0" fontId="11" fillId="0" borderId="8" xfId="3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left" vertical="center" wrapText="1" indent="2"/>
    </xf>
    <xf numFmtId="164" fontId="16" fillId="0" borderId="8" xfId="3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Fill="1" applyBorder="1" applyAlignment="1">
      <alignment wrapText="1"/>
    </xf>
    <xf numFmtId="164" fontId="7" fillId="0" borderId="2" xfId="3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center" vertical="center" wrapText="1"/>
    </xf>
    <xf numFmtId="164" fontId="11" fillId="0" borderId="8" xfId="3" applyNumberFormat="1" applyFont="1" applyFill="1" applyBorder="1" applyAlignment="1">
      <alignment horizontal="left" vertical="center" wrapText="1" indent="2"/>
    </xf>
    <xf numFmtId="0" fontId="2" fillId="0" borderId="5" xfId="3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left" vertical="center" wrapText="1" indent="3"/>
    </xf>
    <xf numFmtId="164" fontId="11" fillId="0" borderId="11" xfId="3" applyNumberFormat="1" applyFont="1" applyFill="1" applyBorder="1" applyAlignment="1">
      <alignment horizontal="left" vertical="center" wrapText="1" indent="2"/>
    </xf>
    <xf numFmtId="0" fontId="11" fillId="0" borderId="11" xfId="3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49" fontId="7" fillId="0" borderId="8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165" fontId="16" fillId="0" borderId="8" xfId="1" applyNumberFormat="1" applyFont="1" applyFill="1" applyBorder="1" applyAlignment="1">
      <alignment horizontal="center" vertical="center"/>
    </xf>
    <xf numFmtId="165" fontId="7" fillId="0" borderId="2" xfId="3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vertical="center" wrapText="1"/>
    </xf>
    <xf numFmtId="0" fontId="6" fillId="0" borderId="5" xfId="3" applyFont="1" applyFill="1" applyBorder="1" applyAlignment="1">
      <alignment horizontal="center" vertical="center" wrapText="1"/>
    </xf>
    <xf numFmtId="165" fontId="6" fillId="0" borderId="5" xfId="3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 indent="3"/>
    </xf>
    <xf numFmtId="49" fontId="2" fillId="0" borderId="3" xfId="3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 wrapText="1"/>
    </xf>
    <xf numFmtId="164" fontId="6" fillId="0" borderId="4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left" vertical="center" wrapText="1" indent="3"/>
    </xf>
    <xf numFmtId="164" fontId="10" fillId="0" borderId="8" xfId="3" applyNumberFormat="1" applyFont="1" applyFill="1" applyBorder="1" applyAlignment="1">
      <alignment horizontal="center" vertical="center"/>
    </xf>
    <xf numFmtId="164" fontId="10" fillId="0" borderId="2" xfId="3" applyNumberFormat="1" applyFont="1" applyFill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7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19" fillId="0" borderId="0" xfId="0" applyFont="1" applyFill="1"/>
    <xf numFmtId="165" fontId="10" fillId="0" borderId="0" xfId="1" applyNumberFormat="1" applyFont="1" applyFill="1" applyAlignment="1">
      <alignment horizontal="center" vertical="center"/>
    </xf>
    <xf numFmtId="0" fontId="20" fillId="0" borderId="0" xfId="2" applyFont="1" applyFill="1" applyAlignment="1"/>
    <xf numFmtId="0" fontId="9" fillId="0" borderId="0" xfId="0" applyFont="1" applyFill="1"/>
    <xf numFmtId="0" fontId="16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12" fillId="0" borderId="0" xfId="0" applyFont="1" applyFill="1"/>
    <xf numFmtId="0" fontId="21" fillId="0" borderId="0" xfId="0" applyFont="1" applyFill="1"/>
    <xf numFmtId="0" fontId="22" fillId="0" borderId="0" xfId="0" applyFont="1"/>
    <xf numFmtId="0" fontId="21" fillId="0" borderId="0" xfId="0" applyFont="1" applyFill="1" applyAlignment="1">
      <alignment horizontal="left" vertical="center"/>
    </xf>
    <xf numFmtId="0" fontId="11" fillId="0" borderId="0" xfId="0" applyFont="1" applyFill="1"/>
    <xf numFmtId="49" fontId="23" fillId="3" borderId="12" xfId="3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164" fontId="0" fillId="0" borderId="0" xfId="0" applyNumberFormat="1" applyFill="1"/>
    <xf numFmtId="165" fontId="0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26" fillId="0" borderId="0" xfId="0" applyFont="1" applyFill="1"/>
    <xf numFmtId="49" fontId="27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 vertical="center"/>
    </xf>
    <xf numFmtId="165" fontId="27" fillId="0" borderId="0" xfId="1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/>
    <xf numFmtId="0" fontId="29" fillId="0" borderId="0" xfId="0" applyFont="1" applyFill="1"/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/>
    </xf>
    <xf numFmtId="164" fontId="27" fillId="0" borderId="0" xfId="0" applyNumberFormat="1" applyFont="1" applyFill="1"/>
    <xf numFmtId="0" fontId="28" fillId="0" borderId="0" xfId="0" applyFont="1" applyFill="1"/>
    <xf numFmtId="164" fontId="30" fillId="0" borderId="0" xfId="0" applyNumberFormat="1" applyFont="1" applyFill="1"/>
    <xf numFmtId="165" fontId="31" fillId="0" borderId="0" xfId="1" applyNumberFormat="1" applyFont="1" applyFill="1" applyAlignment="1">
      <alignment horizontal="center" vertical="center"/>
    </xf>
    <xf numFmtId="0" fontId="31" fillId="0" borderId="0" xfId="0" applyFont="1" applyFill="1"/>
    <xf numFmtId="0" fontId="32" fillId="0" borderId="0" xfId="0" applyFont="1" applyFill="1"/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164" fontId="32" fillId="0" borderId="0" xfId="0" applyNumberFormat="1" applyFont="1" applyFill="1" applyAlignment="1">
      <alignment horizontal="center" vertical="center"/>
    </xf>
    <xf numFmtId="165" fontId="32" fillId="0" borderId="0" xfId="1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 5" xfId="3"/>
    <cellStyle name="Обычный 7 2" xfId="4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topLeftCell="A181" zoomScale="55" zoomScaleNormal="55" workbookViewId="0">
      <selection activeCell="C196" sqref="C196"/>
    </sheetView>
  </sheetViews>
  <sheetFormatPr defaultColWidth="9.140625" defaultRowHeight="20.25"/>
  <cols>
    <col min="1" max="1" width="9.7109375" style="243" customWidth="1"/>
    <col min="2" max="2" width="56.28515625" style="225" customWidth="1"/>
    <col min="3" max="3" width="18.140625" style="244" customWidth="1"/>
    <col min="4" max="4" width="21.7109375" style="245" customWidth="1"/>
    <col min="5" max="5" width="20.7109375" style="245" customWidth="1"/>
    <col min="6" max="6" width="20" style="245" customWidth="1"/>
    <col min="7" max="7" width="26.140625" style="246" customWidth="1"/>
    <col min="8" max="8" width="15.5703125" style="247" customWidth="1"/>
    <col min="9" max="9" width="16.5703125" style="247" customWidth="1"/>
    <col min="10" max="10" width="9.140625" style="242"/>
    <col min="11" max="11" width="11.28515625" style="242" bestFit="1" customWidth="1"/>
    <col min="12" max="12" width="10.85546875" style="242" customWidth="1"/>
    <col min="13" max="15" width="9.140625" style="242"/>
    <col min="16" max="19" width="26.28515625" style="242" bestFit="1" customWidth="1"/>
    <col min="20" max="20" width="26.28515625" style="242" customWidth="1"/>
    <col min="21" max="16384" width="9.140625" style="242"/>
  </cols>
  <sheetData>
    <row r="1" spans="1:12" s="199" customFormat="1">
      <c r="B1" s="200"/>
      <c r="C1" s="201"/>
      <c r="D1" s="202"/>
      <c r="E1" s="203" t="s">
        <v>336</v>
      </c>
      <c r="F1" s="203"/>
      <c r="G1" s="203"/>
      <c r="H1" s="204"/>
      <c r="I1" s="204"/>
    </row>
    <row r="2" spans="1:12" s="199" customFormat="1">
      <c r="A2" s="205"/>
      <c r="B2" s="200"/>
      <c r="C2" s="201"/>
      <c r="D2" s="202"/>
      <c r="E2" s="203"/>
      <c r="F2" s="203"/>
      <c r="G2" s="203"/>
      <c r="H2" s="204"/>
      <c r="I2" s="204"/>
    </row>
    <row r="3" spans="1:12" s="199" customFormat="1">
      <c r="A3" s="205"/>
      <c r="B3" s="200"/>
      <c r="C3" s="201"/>
      <c r="D3" s="202"/>
      <c r="E3" s="203"/>
      <c r="F3" s="203"/>
      <c r="G3" s="203"/>
      <c r="H3" s="204"/>
      <c r="I3" s="204"/>
    </row>
    <row r="4" spans="1:12" s="199" customFormat="1">
      <c r="A4" s="205"/>
      <c r="B4" s="200"/>
      <c r="C4" s="201"/>
      <c r="D4" s="202"/>
      <c r="E4" s="203"/>
      <c r="F4" s="203"/>
      <c r="G4" s="203"/>
      <c r="H4" s="204"/>
      <c r="I4" s="204"/>
    </row>
    <row r="5" spans="1:12" s="199" customFormat="1">
      <c r="A5" s="205"/>
      <c r="B5" s="200"/>
      <c r="C5" s="201"/>
      <c r="D5" s="202"/>
      <c r="E5" s="203"/>
      <c r="F5" s="203"/>
      <c r="G5" s="203"/>
      <c r="H5" s="204"/>
      <c r="I5" s="204"/>
    </row>
    <row r="6" spans="1:12" s="199" customFormat="1">
      <c r="A6" s="205"/>
      <c r="B6" s="200"/>
      <c r="C6" s="201"/>
      <c r="D6" s="202"/>
      <c r="E6" s="203"/>
      <c r="F6" s="203"/>
      <c r="G6" s="203"/>
      <c r="H6" s="204"/>
      <c r="I6" s="204"/>
    </row>
    <row r="7" spans="1:12" s="199" customFormat="1">
      <c r="A7" s="205"/>
      <c r="B7" s="200"/>
      <c r="C7" s="201"/>
      <c r="D7" s="206"/>
      <c r="F7" s="10"/>
      <c r="G7" s="207"/>
      <c r="H7" s="204"/>
      <c r="I7" s="204"/>
    </row>
    <row r="8" spans="1:12" s="95" customFormat="1">
      <c r="A8" s="1" t="s">
        <v>0</v>
      </c>
      <c r="B8" s="1"/>
      <c r="C8" s="1"/>
      <c r="D8" s="1"/>
      <c r="E8" s="1"/>
      <c r="F8" s="1"/>
      <c r="G8" s="1"/>
      <c r="H8" s="2"/>
      <c r="I8" s="3"/>
      <c r="J8" s="208"/>
      <c r="K8" s="208"/>
      <c r="L8" s="208"/>
    </row>
    <row r="9" spans="1:12" s="95" customFormat="1">
      <c r="A9" s="4" t="s">
        <v>1</v>
      </c>
      <c r="B9" s="4"/>
      <c r="C9" s="4"/>
      <c r="D9" s="4"/>
      <c r="E9" s="4"/>
      <c r="F9" s="4"/>
      <c r="G9" s="4"/>
      <c r="H9" s="2"/>
      <c r="I9" s="2"/>
    </row>
    <row r="10" spans="1:12" s="95" customFormat="1">
      <c r="A10" s="5" t="s">
        <v>2</v>
      </c>
      <c r="B10" s="5"/>
      <c r="C10" s="5"/>
      <c r="D10" s="5"/>
      <c r="E10" s="5"/>
      <c r="F10" s="5"/>
      <c r="G10" s="5"/>
      <c r="H10" s="2"/>
      <c r="I10" s="2"/>
    </row>
    <row r="11" spans="1:12" s="95" customFormat="1">
      <c r="A11" s="6"/>
      <c r="B11" s="7"/>
      <c r="C11" s="8"/>
      <c r="D11" s="9"/>
      <c r="E11" s="9"/>
      <c r="F11" s="10"/>
      <c r="G11" s="11"/>
      <c r="H11" s="12" t="s">
        <v>3</v>
      </c>
      <c r="I11" s="12"/>
    </row>
    <row r="12" spans="1:12" s="95" customFormat="1" ht="40.5">
      <c r="A12" s="13" t="s">
        <v>4</v>
      </c>
      <c r="B12" s="14" t="s">
        <v>5</v>
      </c>
      <c r="C12" s="15" t="s">
        <v>6</v>
      </c>
      <c r="D12" s="16" t="str">
        <f>IF(E12="за _ отчетный период 201_ года","за аналогичный период предыдущего года",IF(E12=F330,F315,IF(E12=F331,F316,IF(E12=F332,F317,IF(E12=F333,F318,IF(E12=F335,F320,IF(E12=F382,F369,IF(E12=F336,F321,IF(E12=F337,F322,IF(E12=F338,F323,IF(E12=F339,F324,IF(E12=F340,F325,IF(E12=F341,F326,IF(E12=F342,F327,IF(E12=F343,F330,IF(E12=F344,F331,IF(E12=F345,F332,IF(E12=F346,F333,IF(E12=F347,F334,IF(E12=F348,F335,IF(E12=F349,F336,IF(E12=F350,F337,IF(E12=F351,F338,IF(E12=F352,F339,IF(E12=F353,F340,IF(E12=F354,F341,IF(E12=F355,F342,IF(E12=F356,F343,IF(E12=F357,F344,IF(E12=F358,F345,IF(E12=F359,F346,IF(E12=F360,F347,IF(E12=F361,F348,IF(E12=F362,F349,IF(E12=F363,F350,IF(E12=F364,F351,IF(E12=F365,F352,IF(E12=F366,F353,IF(E12=F367,F354,IF(E12=F368,F355,IF(E12=F369,F356,IF(E12=F370,F357,IF(E12=F371,F358,IF(E12=F372,F359,IF(E12=F373,F360,IF(E12=F374,F361,IF(E12=F375,F362,IF(E12=F376,F363,IF(E12=F377,F364,IF(E12=F378,F365,IF(E12=F379,F366,IF(E12=F380,F367,IF(E12=F381,F368)))))))))))))))))))))))))))))))))))))))))))))))))))))</f>
        <v>за 1 квартал 2018 года</v>
      </c>
      <c r="E12" s="16" t="str">
        <f>+A10</f>
        <v>за 1 квартал 2019 года</v>
      </c>
      <c r="F12" s="17" t="s">
        <v>7</v>
      </c>
      <c r="G12" s="18" t="s">
        <v>8</v>
      </c>
      <c r="H12" s="19" t="str">
        <f>+D12</f>
        <v>за 1 квартал 2018 года</v>
      </c>
      <c r="I12" s="19" t="str">
        <f>+E12</f>
        <v>за 1 квартал 2019 года</v>
      </c>
    </row>
    <row r="13" spans="1:12" s="95" customFormat="1">
      <c r="A13" s="20">
        <v>1</v>
      </c>
      <c r="B13" s="21">
        <v>2</v>
      </c>
      <c r="C13" s="22">
        <v>3</v>
      </c>
      <c r="D13" s="23">
        <v>4</v>
      </c>
      <c r="E13" s="23">
        <v>5</v>
      </c>
      <c r="F13" s="24">
        <v>6</v>
      </c>
      <c r="G13" s="20" t="s">
        <v>9</v>
      </c>
      <c r="H13" s="25"/>
      <c r="I13" s="25"/>
    </row>
    <row r="14" spans="1:12" s="95" customFormat="1">
      <c r="A14" s="26" t="s">
        <v>10</v>
      </c>
      <c r="B14" s="27"/>
      <c r="C14" s="28"/>
      <c r="D14" s="29"/>
      <c r="E14" s="29"/>
      <c r="F14" s="30"/>
      <c r="G14" s="31"/>
      <c r="H14" s="25"/>
      <c r="I14" s="25"/>
    </row>
    <row r="15" spans="1:12" s="95" customFormat="1" ht="81">
      <c r="A15" s="32" t="s">
        <v>11</v>
      </c>
      <c r="B15" s="33" t="s">
        <v>12</v>
      </c>
      <c r="C15" s="34" t="s">
        <v>13</v>
      </c>
      <c r="D15" s="35">
        <f>+D17+D18+D19</f>
        <v>25</v>
      </c>
      <c r="E15" s="35">
        <f>+E17+E18+E19</f>
        <v>23</v>
      </c>
      <c r="F15" s="35">
        <f>+E15-D15</f>
        <v>-2</v>
      </c>
      <c r="G15" s="36">
        <f t="shared" ref="G15:G19" si="0">+E15/D15-1</f>
        <v>-7.999999999999996E-2</v>
      </c>
      <c r="H15" s="25"/>
      <c r="I15" s="25"/>
    </row>
    <row r="16" spans="1:12" s="95" customFormat="1">
      <c r="A16" s="37"/>
      <c r="B16" s="38" t="s">
        <v>14</v>
      </c>
      <c r="C16" s="39"/>
      <c r="D16" s="40"/>
      <c r="E16" s="40"/>
      <c r="F16" s="41"/>
      <c r="G16" s="42"/>
      <c r="H16" s="25"/>
      <c r="I16" s="25"/>
    </row>
    <row r="17" spans="1:9" s="209" customFormat="1" ht="18.75">
      <c r="A17" s="43" t="s">
        <v>15</v>
      </c>
      <c r="B17" s="44" t="s">
        <v>16</v>
      </c>
      <c r="C17" s="45" t="s">
        <v>13</v>
      </c>
      <c r="D17" s="46">
        <v>19</v>
      </c>
      <c r="E17" s="46">
        <v>19</v>
      </c>
      <c r="F17" s="47">
        <f t="shared" ref="F17:F19" si="1">+E17-D17</f>
        <v>0</v>
      </c>
      <c r="G17" s="36">
        <f t="shared" si="0"/>
        <v>0</v>
      </c>
      <c r="H17" s="2"/>
      <c r="I17" s="2"/>
    </row>
    <row r="18" spans="1:9" s="209" customFormat="1" ht="18.75">
      <c r="A18" s="43" t="s">
        <v>17</v>
      </c>
      <c r="B18" s="48" t="s">
        <v>18</v>
      </c>
      <c r="C18" s="49" t="s">
        <v>13</v>
      </c>
      <c r="D18" s="46">
        <v>6</v>
      </c>
      <c r="E18" s="46">
        <v>4</v>
      </c>
      <c r="F18" s="50">
        <f t="shared" si="1"/>
        <v>-2</v>
      </c>
      <c r="G18" s="51">
        <f t="shared" si="0"/>
        <v>-0.33333333333333337</v>
      </c>
      <c r="H18" s="25"/>
      <c r="I18" s="25"/>
    </row>
    <row r="19" spans="1:9" s="209" customFormat="1" ht="18.75">
      <c r="A19" s="43" t="s">
        <v>19</v>
      </c>
      <c r="B19" s="52" t="s">
        <v>20</v>
      </c>
      <c r="C19" s="53" t="s">
        <v>13</v>
      </c>
      <c r="D19" s="46">
        <v>0</v>
      </c>
      <c r="E19" s="46">
        <v>0</v>
      </c>
      <c r="F19" s="54">
        <f t="shared" si="1"/>
        <v>0</v>
      </c>
      <c r="G19" s="55" t="e">
        <f t="shared" si="0"/>
        <v>#DIV/0!</v>
      </c>
      <c r="H19" s="25"/>
      <c r="I19" s="25"/>
    </row>
    <row r="20" spans="1:9" s="95" customFormat="1">
      <c r="A20" s="37"/>
      <c r="B20" s="38" t="s">
        <v>21</v>
      </c>
      <c r="C20" s="39"/>
      <c r="D20" s="40"/>
      <c r="E20" s="40"/>
      <c r="F20" s="41"/>
      <c r="G20" s="42"/>
      <c r="H20" s="2"/>
      <c r="I20" s="2"/>
    </row>
    <row r="21" spans="1:9" s="209" customFormat="1" ht="18.75">
      <c r="A21" s="56" t="s">
        <v>22</v>
      </c>
      <c r="B21" s="48" t="s">
        <v>23</v>
      </c>
      <c r="C21" s="49" t="s">
        <v>13</v>
      </c>
      <c r="D21" s="46">
        <v>0</v>
      </c>
      <c r="E21" s="46">
        <v>0</v>
      </c>
      <c r="F21" s="50">
        <f t="shared" ref="F21:F40" si="2">+E21-D21</f>
        <v>0</v>
      </c>
      <c r="G21" s="51" t="e">
        <f t="shared" ref="G21:G40" si="3">+E21/D21-1</f>
        <v>#DIV/0!</v>
      </c>
      <c r="H21" s="25"/>
      <c r="I21" s="25"/>
    </row>
    <row r="22" spans="1:9" s="209" customFormat="1" ht="18.75">
      <c r="A22" s="56" t="s">
        <v>24</v>
      </c>
      <c r="B22" s="52" t="s">
        <v>25</v>
      </c>
      <c r="C22" s="53" t="s">
        <v>13</v>
      </c>
      <c r="D22" s="46">
        <v>0</v>
      </c>
      <c r="E22" s="46">
        <v>0</v>
      </c>
      <c r="F22" s="54">
        <f t="shared" si="2"/>
        <v>0</v>
      </c>
      <c r="G22" s="55" t="e">
        <f t="shared" si="3"/>
        <v>#DIV/0!</v>
      </c>
      <c r="H22" s="25"/>
      <c r="I22" s="25"/>
    </row>
    <row r="23" spans="1:9" s="95" customFormat="1" ht="81">
      <c r="A23" s="32" t="s">
        <v>26</v>
      </c>
      <c r="B23" s="57" t="s">
        <v>27</v>
      </c>
      <c r="C23" s="58" t="s">
        <v>13</v>
      </c>
      <c r="D23" s="46">
        <v>19</v>
      </c>
      <c r="E23" s="46">
        <v>19</v>
      </c>
      <c r="F23" s="59">
        <f t="shared" si="2"/>
        <v>0</v>
      </c>
      <c r="G23" s="60">
        <f t="shared" si="3"/>
        <v>0</v>
      </c>
      <c r="H23" s="2"/>
      <c r="I23" s="2"/>
    </row>
    <row r="24" spans="1:9" s="95" customFormat="1" ht="101.25">
      <c r="A24" s="32" t="s">
        <v>28</v>
      </c>
      <c r="B24" s="57" t="s">
        <v>29</v>
      </c>
      <c r="C24" s="58" t="s">
        <v>13</v>
      </c>
      <c r="D24" s="59">
        <f>+D25+D28+D31</f>
        <v>153</v>
      </c>
      <c r="E24" s="59">
        <f>+E25+E28+E31</f>
        <v>91</v>
      </c>
      <c r="F24" s="59">
        <f t="shared" si="2"/>
        <v>-62</v>
      </c>
      <c r="G24" s="60">
        <f t="shared" si="3"/>
        <v>-0.40522875816993464</v>
      </c>
      <c r="H24" s="2"/>
      <c r="I24" s="2"/>
    </row>
    <row r="25" spans="1:9" s="99" customFormat="1" ht="37.5">
      <c r="A25" s="43" t="s">
        <v>30</v>
      </c>
      <c r="B25" s="61" t="s">
        <v>31</v>
      </c>
      <c r="C25" s="49" t="s">
        <v>13</v>
      </c>
      <c r="D25" s="59">
        <f>+D26+D27</f>
        <v>152</v>
      </c>
      <c r="E25" s="59">
        <f>+E26+E27</f>
        <v>82</v>
      </c>
      <c r="F25" s="62">
        <f t="shared" si="2"/>
        <v>-70</v>
      </c>
      <c r="G25" s="63">
        <f t="shared" si="3"/>
        <v>-0.46052631578947367</v>
      </c>
      <c r="H25" s="2"/>
      <c r="I25" s="2"/>
    </row>
    <row r="26" spans="1:9" s="209" customFormat="1" ht="18.75">
      <c r="A26" s="43" t="s">
        <v>32</v>
      </c>
      <c r="B26" s="61" t="s">
        <v>33</v>
      </c>
      <c r="C26" s="49" t="s">
        <v>13</v>
      </c>
      <c r="D26" s="46">
        <v>125</v>
      </c>
      <c r="E26" s="46">
        <v>53</v>
      </c>
      <c r="F26" s="50">
        <f t="shared" si="2"/>
        <v>-72</v>
      </c>
      <c r="G26" s="64">
        <f t="shared" si="3"/>
        <v>-0.57600000000000007</v>
      </c>
      <c r="H26" s="2"/>
      <c r="I26" s="2"/>
    </row>
    <row r="27" spans="1:9" s="209" customFormat="1" ht="18.75">
      <c r="A27" s="43" t="s">
        <v>34</v>
      </c>
      <c r="B27" s="61" t="s">
        <v>35</v>
      </c>
      <c r="C27" s="49" t="s">
        <v>13</v>
      </c>
      <c r="D27" s="46">
        <v>27</v>
      </c>
      <c r="E27" s="46">
        <v>29</v>
      </c>
      <c r="F27" s="50">
        <f t="shared" si="2"/>
        <v>2</v>
      </c>
      <c r="G27" s="64">
        <f t="shared" si="3"/>
        <v>7.4074074074074181E-2</v>
      </c>
      <c r="H27" s="2"/>
      <c r="I27" s="2"/>
    </row>
    <row r="28" spans="1:9" s="99" customFormat="1" ht="37.5">
      <c r="A28" s="43" t="s">
        <v>36</v>
      </c>
      <c r="B28" s="65" t="s">
        <v>37</v>
      </c>
      <c r="C28" s="49" t="s">
        <v>13</v>
      </c>
      <c r="D28" s="59">
        <f>+D29+D30</f>
        <v>1</v>
      </c>
      <c r="E28" s="59">
        <f>+E29+E30</f>
        <v>9</v>
      </c>
      <c r="F28" s="62">
        <f t="shared" si="2"/>
        <v>8</v>
      </c>
      <c r="G28" s="63">
        <f t="shared" si="3"/>
        <v>8</v>
      </c>
      <c r="H28" s="2"/>
      <c r="I28" s="2"/>
    </row>
    <row r="29" spans="1:9" s="209" customFormat="1" ht="18.75">
      <c r="A29" s="43" t="s">
        <v>38</v>
      </c>
      <c r="B29" s="61" t="s">
        <v>33</v>
      </c>
      <c r="C29" s="49" t="s">
        <v>13</v>
      </c>
      <c r="D29" s="46">
        <v>0</v>
      </c>
      <c r="E29" s="46">
        <v>6</v>
      </c>
      <c r="F29" s="50">
        <f t="shared" si="2"/>
        <v>6</v>
      </c>
      <c r="G29" s="64" t="e">
        <f t="shared" si="3"/>
        <v>#DIV/0!</v>
      </c>
      <c r="H29" s="2"/>
      <c r="I29" s="2"/>
    </row>
    <row r="30" spans="1:9" s="209" customFormat="1" ht="18.75">
      <c r="A30" s="43" t="s">
        <v>39</v>
      </c>
      <c r="B30" s="61" t="s">
        <v>35</v>
      </c>
      <c r="C30" s="49" t="s">
        <v>13</v>
      </c>
      <c r="D30" s="46">
        <v>1</v>
      </c>
      <c r="E30" s="46">
        <v>3</v>
      </c>
      <c r="F30" s="50">
        <f t="shared" si="2"/>
        <v>2</v>
      </c>
      <c r="G30" s="64">
        <f t="shared" si="3"/>
        <v>2</v>
      </c>
      <c r="H30" s="2"/>
      <c r="I30" s="2"/>
    </row>
    <row r="31" spans="1:9" s="99" customFormat="1" ht="37.5">
      <c r="A31" s="43" t="s">
        <v>40</v>
      </c>
      <c r="B31" s="66" t="s">
        <v>41</v>
      </c>
      <c r="C31" s="49" t="s">
        <v>13</v>
      </c>
      <c r="D31" s="59">
        <f>+D32+D33</f>
        <v>0</v>
      </c>
      <c r="E31" s="59">
        <f>+E32+E33</f>
        <v>0</v>
      </c>
      <c r="F31" s="62">
        <f t="shared" si="2"/>
        <v>0</v>
      </c>
      <c r="G31" s="63" t="e">
        <f t="shared" si="3"/>
        <v>#DIV/0!</v>
      </c>
      <c r="H31" s="2"/>
      <c r="I31" s="2"/>
    </row>
    <row r="32" spans="1:9" s="209" customFormat="1" ht="18.75">
      <c r="A32" s="43" t="s">
        <v>42</v>
      </c>
      <c r="B32" s="61" t="s">
        <v>33</v>
      </c>
      <c r="C32" s="49" t="s">
        <v>13</v>
      </c>
      <c r="D32" s="46">
        <v>0</v>
      </c>
      <c r="E32" s="46">
        <v>0</v>
      </c>
      <c r="F32" s="50">
        <f t="shared" si="2"/>
        <v>0</v>
      </c>
      <c r="G32" s="64" t="e">
        <f t="shared" si="3"/>
        <v>#DIV/0!</v>
      </c>
      <c r="H32" s="2"/>
      <c r="I32" s="2"/>
    </row>
    <row r="33" spans="1:9" s="209" customFormat="1" ht="18.75">
      <c r="A33" s="43" t="s">
        <v>43</v>
      </c>
      <c r="B33" s="61" t="s">
        <v>35</v>
      </c>
      <c r="C33" s="49" t="s">
        <v>13</v>
      </c>
      <c r="D33" s="46">
        <v>0</v>
      </c>
      <c r="E33" s="46">
        <v>0</v>
      </c>
      <c r="F33" s="50">
        <f t="shared" si="2"/>
        <v>0</v>
      </c>
      <c r="G33" s="64" t="e">
        <f t="shared" si="3"/>
        <v>#DIV/0!</v>
      </c>
      <c r="H33" s="2"/>
      <c r="I33" s="2"/>
    </row>
    <row r="34" spans="1:9" s="99" customFormat="1" ht="37.5">
      <c r="A34" s="43" t="s">
        <v>40</v>
      </c>
      <c r="B34" s="61" t="s">
        <v>44</v>
      </c>
      <c r="C34" s="49" t="s">
        <v>13</v>
      </c>
      <c r="D34" s="59">
        <f>+D35+D36</f>
        <v>0</v>
      </c>
      <c r="E34" s="59">
        <f>+E35+E36</f>
        <v>0</v>
      </c>
      <c r="F34" s="62">
        <f t="shared" si="2"/>
        <v>0</v>
      </c>
      <c r="G34" s="63" t="e">
        <f t="shared" si="3"/>
        <v>#DIV/0!</v>
      </c>
      <c r="H34" s="2"/>
      <c r="I34" s="2"/>
    </row>
    <row r="35" spans="1:9" s="209" customFormat="1" ht="18.75">
      <c r="A35" s="43" t="s">
        <v>45</v>
      </c>
      <c r="B35" s="61" t="s">
        <v>33</v>
      </c>
      <c r="C35" s="49" t="s">
        <v>13</v>
      </c>
      <c r="D35" s="46">
        <v>0</v>
      </c>
      <c r="E35" s="46">
        <v>0</v>
      </c>
      <c r="F35" s="50">
        <f t="shared" si="2"/>
        <v>0</v>
      </c>
      <c r="G35" s="64" t="e">
        <f t="shared" si="3"/>
        <v>#DIV/0!</v>
      </c>
      <c r="H35" s="2"/>
      <c r="I35" s="2" t="s">
        <v>46</v>
      </c>
    </row>
    <row r="36" spans="1:9" s="209" customFormat="1" ht="18.75">
      <c r="A36" s="43" t="s">
        <v>47</v>
      </c>
      <c r="B36" s="61" t="s">
        <v>35</v>
      </c>
      <c r="C36" s="49" t="s">
        <v>13</v>
      </c>
      <c r="D36" s="46">
        <v>0</v>
      </c>
      <c r="E36" s="46">
        <v>0</v>
      </c>
      <c r="F36" s="50">
        <f t="shared" si="2"/>
        <v>0</v>
      </c>
      <c r="G36" s="64" t="e">
        <f t="shared" si="3"/>
        <v>#DIV/0!</v>
      </c>
      <c r="H36" s="2"/>
      <c r="I36" s="2"/>
    </row>
    <row r="37" spans="1:9" s="95" customFormat="1" ht="60.75">
      <c r="A37" s="32" t="s">
        <v>48</v>
      </c>
      <c r="B37" s="67" t="s">
        <v>49</v>
      </c>
      <c r="C37" s="68" t="s">
        <v>50</v>
      </c>
      <c r="D37" s="35">
        <f>+D39+D40</f>
        <v>58820174.900000006</v>
      </c>
      <c r="E37" s="35">
        <f>+E39+E40</f>
        <v>59995534.399999999</v>
      </c>
      <c r="F37" s="35">
        <f t="shared" si="2"/>
        <v>1175359.4999999925</v>
      </c>
      <c r="G37" s="69">
        <f t="shared" si="3"/>
        <v>1.9982251021834152E-2</v>
      </c>
      <c r="H37" s="2"/>
      <c r="I37" s="2"/>
    </row>
    <row r="38" spans="1:9" s="99" customFormat="1" ht="18.75">
      <c r="A38" s="70"/>
      <c r="B38" s="38" t="s">
        <v>51</v>
      </c>
      <c r="C38" s="71"/>
      <c r="D38" s="72"/>
      <c r="E38" s="72"/>
      <c r="F38" s="72"/>
      <c r="G38" s="73"/>
      <c r="H38" s="2"/>
      <c r="I38" s="2"/>
    </row>
    <row r="39" spans="1:9" s="99" customFormat="1" ht="18.75">
      <c r="A39" s="74" t="s">
        <v>52</v>
      </c>
      <c r="B39" s="75" t="s">
        <v>53</v>
      </c>
      <c r="C39" s="76" t="s">
        <v>50</v>
      </c>
      <c r="D39" s="46">
        <v>58813907.700000003</v>
      </c>
      <c r="E39" s="46">
        <v>59995534.399999999</v>
      </c>
      <c r="F39" s="77">
        <f t="shared" si="2"/>
        <v>1181626.6999999955</v>
      </c>
      <c r="G39" s="78">
        <f t="shared" si="3"/>
        <v>2.0090940156999526E-2</v>
      </c>
      <c r="H39" s="2"/>
      <c r="I39" s="2"/>
    </row>
    <row r="40" spans="1:9" s="99" customFormat="1" ht="75">
      <c r="A40" s="74" t="s">
        <v>54</v>
      </c>
      <c r="B40" s="75" t="s">
        <v>55</v>
      </c>
      <c r="C40" s="79" t="s">
        <v>50</v>
      </c>
      <c r="D40" s="46">
        <v>6267.2</v>
      </c>
      <c r="E40" s="46">
        <v>0</v>
      </c>
      <c r="F40" s="62">
        <f t="shared" si="2"/>
        <v>-6267.2</v>
      </c>
      <c r="G40" s="63">
        <f t="shared" si="3"/>
        <v>-1</v>
      </c>
      <c r="H40" s="2" t="str">
        <f>IF(D40=D50+D51+D52,"ОК","Ошибка")</f>
        <v>ОК</v>
      </c>
      <c r="I40" s="2" t="str">
        <f>IF(E40=E50+E51+E52,"ОК","Ошибка")</f>
        <v>ОК</v>
      </c>
    </row>
    <row r="41" spans="1:9" s="99" customFormat="1" ht="18.75">
      <c r="A41" s="37"/>
      <c r="B41" s="38" t="s">
        <v>56</v>
      </c>
      <c r="C41" s="71"/>
      <c r="D41" s="80"/>
      <c r="E41" s="80"/>
      <c r="F41" s="71"/>
      <c r="G41" s="81"/>
      <c r="H41" s="2" t="str">
        <f>IF(D37=D42+D43+D44,"ОК","Ошибка")</f>
        <v>ОК</v>
      </c>
      <c r="I41" s="2" t="str">
        <f>IF(E37=E42+E43+E44,"ОК","Ошибка")</f>
        <v>ОК</v>
      </c>
    </row>
    <row r="42" spans="1:9" s="209" customFormat="1" ht="18.75">
      <c r="A42" s="74" t="s">
        <v>57</v>
      </c>
      <c r="B42" s="75" t="s">
        <v>58</v>
      </c>
      <c r="C42" s="82" t="s">
        <v>50</v>
      </c>
      <c r="D42" s="46">
        <v>58725731.899999999</v>
      </c>
      <c r="E42" s="46">
        <v>57051078.399999999</v>
      </c>
      <c r="F42" s="47">
        <f t="shared" ref="F42:F44" si="4">+E42-D42</f>
        <v>-1674653.5</v>
      </c>
      <c r="G42" s="83">
        <f t="shared" ref="G42:G44" si="5">+E42/D42-1</f>
        <v>-2.8516519859669853E-2</v>
      </c>
      <c r="H42" s="84"/>
      <c r="I42" s="84"/>
    </row>
    <row r="43" spans="1:9" s="209" customFormat="1" ht="37.5">
      <c r="A43" s="74" t="s">
        <v>59</v>
      </c>
      <c r="B43" s="85" t="s">
        <v>60</v>
      </c>
      <c r="C43" s="86" t="s">
        <v>50</v>
      </c>
      <c r="D43" s="46">
        <v>94443</v>
      </c>
      <c r="E43" s="46">
        <v>2944456</v>
      </c>
      <c r="F43" s="50">
        <f t="shared" si="4"/>
        <v>2850013</v>
      </c>
      <c r="G43" s="64">
        <f t="shared" si="5"/>
        <v>30.177069766949376</v>
      </c>
      <c r="H43" s="2"/>
      <c r="I43" s="2"/>
    </row>
    <row r="44" spans="1:9" s="209" customFormat="1" ht="18.75">
      <c r="A44" s="74" t="s">
        <v>61</v>
      </c>
      <c r="B44" s="87" t="s">
        <v>62</v>
      </c>
      <c r="C44" s="88" t="s">
        <v>50</v>
      </c>
      <c r="D44" s="46">
        <v>0</v>
      </c>
      <c r="E44" s="46">
        <v>0</v>
      </c>
      <c r="F44" s="54">
        <f t="shared" si="4"/>
        <v>0</v>
      </c>
      <c r="G44" s="89" t="e">
        <f t="shared" si="5"/>
        <v>#DIV/0!</v>
      </c>
      <c r="H44" s="2"/>
      <c r="I44" s="2"/>
    </row>
    <row r="45" spans="1:9" s="99" customFormat="1" ht="18.75">
      <c r="A45" s="37"/>
      <c r="B45" s="38" t="s">
        <v>14</v>
      </c>
      <c r="C45" s="90"/>
      <c r="D45" s="91"/>
      <c r="E45" s="91"/>
      <c r="F45" s="90"/>
      <c r="G45" s="92"/>
      <c r="H45" s="2" t="str">
        <f>IF(D37=D46+D47+D48,"ОК","Ошибка")</f>
        <v>ОК</v>
      </c>
      <c r="I45" s="2" t="str">
        <f>IF(E37=E46+E47+E48,"ОК","Ошибка")</f>
        <v>ОК</v>
      </c>
    </row>
    <row r="46" spans="1:9" s="209" customFormat="1" ht="18.75">
      <c r="A46" s="74" t="s">
        <v>63</v>
      </c>
      <c r="B46" s="75" t="s">
        <v>64</v>
      </c>
      <c r="C46" s="82" t="s">
        <v>50</v>
      </c>
      <c r="D46" s="46">
        <v>0</v>
      </c>
      <c r="E46" s="46">
        <v>0</v>
      </c>
      <c r="F46" s="47">
        <f t="shared" ref="F46:F63" si="6">+E46-D46</f>
        <v>0</v>
      </c>
      <c r="G46" s="83" t="e">
        <f t="shared" ref="G46:G63" si="7">+E46/D46-1</f>
        <v>#DIV/0!</v>
      </c>
      <c r="H46" s="84"/>
      <c r="I46" s="84"/>
    </row>
    <row r="47" spans="1:9" s="209" customFormat="1" ht="18.75">
      <c r="A47" s="74" t="s">
        <v>65</v>
      </c>
      <c r="B47" s="85" t="s">
        <v>66</v>
      </c>
      <c r="C47" s="86" t="s">
        <v>50</v>
      </c>
      <c r="D47" s="46">
        <v>58820174.899999999</v>
      </c>
      <c r="E47" s="46">
        <v>59995534.399999999</v>
      </c>
      <c r="F47" s="50">
        <f t="shared" si="6"/>
        <v>1175359.5</v>
      </c>
      <c r="G47" s="64">
        <f t="shared" si="7"/>
        <v>1.9982251021834374E-2</v>
      </c>
      <c r="H47" s="2"/>
      <c r="I47" s="2"/>
    </row>
    <row r="48" spans="1:9" s="209" customFormat="1" ht="18.75">
      <c r="A48" s="74" t="s">
        <v>67</v>
      </c>
      <c r="B48" s="85" t="s">
        <v>68</v>
      </c>
      <c r="C48" s="86" t="s">
        <v>50</v>
      </c>
      <c r="D48" s="46">
        <v>0</v>
      </c>
      <c r="E48" s="46">
        <v>0</v>
      </c>
      <c r="F48" s="50">
        <f t="shared" si="6"/>
        <v>0</v>
      </c>
      <c r="G48" s="64" t="e">
        <f t="shared" si="7"/>
        <v>#DIV/0!</v>
      </c>
      <c r="H48" s="2"/>
      <c r="I48" s="2"/>
    </row>
    <row r="49" spans="1:9" s="99" customFormat="1" ht="18.75">
      <c r="A49" s="37"/>
      <c r="B49" s="38" t="s">
        <v>69</v>
      </c>
      <c r="C49" s="71"/>
      <c r="D49" s="80"/>
      <c r="E49" s="80"/>
      <c r="F49" s="71"/>
      <c r="G49" s="93"/>
      <c r="H49" s="2" t="str">
        <f>IF(D37=D50+D51+D52+D53+D54,"ОК","Ошибка")</f>
        <v>ОК</v>
      </c>
      <c r="I49" s="2" t="str">
        <f>IF(E37=E50+E51+E52+E53+E54,"ОК","Ошибка")</f>
        <v>ОК</v>
      </c>
    </row>
    <row r="50" spans="1:9" s="209" customFormat="1" ht="37.5">
      <c r="A50" s="74" t="s">
        <v>70</v>
      </c>
      <c r="B50" s="85" t="s">
        <v>71</v>
      </c>
      <c r="C50" s="86" t="s">
        <v>50</v>
      </c>
      <c r="D50" s="46">
        <v>0</v>
      </c>
      <c r="E50" s="46">
        <v>0</v>
      </c>
      <c r="F50" s="50">
        <f t="shared" si="6"/>
        <v>0</v>
      </c>
      <c r="G50" s="64" t="e">
        <f t="shared" si="7"/>
        <v>#DIV/0!</v>
      </c>
      <c r="H50" s="2"/>
      <c r="I50" s="2"/>
    </row>
    <row r="51" spans="1:9" s="209" customFormat="1" ht="37.5">
      <c r="A51" s="74" t="s">
        <v>72</v>
      </c>
      <c r="B51" s="85" t="s">
        <v>73</v>
      </c>
      <c r="C51" s="86" t="s">
        <v>50</v>
      </c>
      <c r="D51" s="46">
        <v>0</v>
      </c>
      <c r="E51" s="46">
        <v>0</v>
      </c>
      <c r="F51" s="50">
        <f t="shared" si="6"/>
        <v>0</v>
      </c>
      <c r="G51" s="64" t="e">
        <f t="shared" si="7"/>
        <v>#DIV/0!</v>
      </c>
      <c r="H51" s="2"/>
      <c r="I51" s="2"/>
    </row>
    <row r="52" spans="1:9" s="209" customFormat="1" ht="37.5">
      <c r="A52" s="74" t="s">
        <v>74</v>
      </c>
      <c r="B52" s="85" t="s">
        <v>75</v>
      </c>
      <c r="C52" s="86" t="s">
        <v>50</v>
      </c>
      <c r="D52" s="46">
        <v>6267.2</v>
      </c>
      <c r="E52" s="46">
        <v>0</v>
      </c>
      <c r="F52" s="50">
        <f t="shared" si="6"/>
        <v>-6267.2</v>
      </c>
      <c r="G52" s="64">
        <f t="shared" si="7"/>
        <v>-1</v>
      </c>
      <c r="H52" s="2"/>
      <c r="I52" s="2"/>
    </row>
    <row r="53" spans="1:9" s="209" customFormat="1" ht="18.75">
      <c r="A53" s="74" t="s">
        <v>76</v>
      </c>
      <c r="B53" s="85" t="s">
        <v>77</v>
      </c>
      <c r="C53" s="86" t="s">
        <v>50</v>
      </c>
      <c r="D53" s="46">
        <v>0</v>
      </c>
      <c r="E53" s="46">
        <v>546611</v>
      </c>
      <c r="F53" s="50">
        <f t="shared" si="6"/>
        <v>546611</v>
      </c>
      <c r="G53" s="64" t="e">
        <f t="shared" si="7"/>
        <v>#DIV/0!</v>
      </c>
      <c r="H53" s="2"/>
      <c r="I53" s="2"/>
    </row>
    <row r="54" spans="1:9" s="209" customFormat="1" ht="18.75">
      <c r="A54" s="74" t="s">
        <v>78</v>
      </c>
      <c r="B54" s="85" t="s">
        <v>79</v>
      </c>
      <c r="C54" s="86" t="s">
        <v>50</v>
      </c>
      <c r="D54" s="46">
        <v>58813907.700000003</v>
      </c>
      <c r="E54" s="46">
        <v>59448923.399999999</v>
      </c>
      <c r="F54" s="50">
        <f t="shared" si="6"/>
        <v>635015.69999999553</v>
      </c>
      <c r="G54" s="64">
        <f t="shared" si="7"/>
        <v>1.0797032960964126E-2</v>
      </c>
      <c r="H54" s="2" t="str">
        <f>IF(D39=D54+D53,"ОК","Ошибка")</f>
        <v>ОК</v>
      </c>
      <c r="I54" s="2" t="str">
        <f>IF(E39=E54+E53,"ОК","Ошибка")</f>
        <v>ОК</v>
      </c>
    </row>
    <row r="55" spans="1:9" s="99" customFormat="1" ht="37.5">
      <c r="A55" s="74" t="s">
        <v>80</v>
      </c>
      <c r="B55" s="94" t="s">
        <v>81</v>
      </c>
      <c r="C55" s="86" t="s">
        <v>50</v>
      </c>
      <c r="D55" s="46">
        <v>0</v>
      </c>
      <c r="E55" s="46">
        <v>0</v>
      </c>
      <c r="F55" s="62">
        <f t="shared" si="6"/>
        <v>0</v>
      </c>
      <c r="G55" s="63" t="e">
        <f t="shared" si="7"/>
        <v>#DIV/0!</v>
      </c>
      <c r="H55" s="2"/>
      <c r="I55" s="2"/>
    </row>
    <row r="56" spans="1:9" s="95" customFormat="1" ht="81">
      <c r="A56" s="32" t="s">
        <v>82</v>
      </c>
      <c r="B56" s="67" t="s">
        <v>83</v>
      </c>
      <c r="C56" s="68" t="s">
        <v>50</v>
      </c>
      <c r="D56" s="35">
        <f>D57+D58+D59+D60</f>
        <v>26943</v>
      </c>
      <c r="E56" s="35">
        <f>E57+E58+E59+E60</f>
        <v>2599131.2999999998</v>
      </c>
      <c r="F56" s="35">
        <f t="shared" si="6"/>
        <v>2572188.2999999998</v>
      </c>
      <c r="G56" s="69">
        <f t="shared" si="7"/>
        <v>95.467776416880071</v>
      </c>
      <c r="I56" s="96"/>
    </row>
    <row r="57" spans="1:9" s="99" customFormat="1" ht="18.75">
      <c r="A57" s="43" t="s">
        <v>84</v>
      </c>
      <c r="B57" s="85" t="s">
        <v>85</v>
      </c>
      <c r="C57" s="97" t="s">
        <v>50</v>
      </c>
      <c r="D57" s="46">
        <v>12472.7</v>
      </c>
      <c r="E57" s="46">
        <v>2487799.9</v>
      </c>
      <c r="F57" s="50">
        <f t="shared" si="6"/>
        <v>2475327.1999999997</v>
      </c>
      <c r="G57" s="64">
        <f t="shared" si="7"/>
        <v>198.45961179215405</v>
      </c>
      <c r="H57" s="2"/>
      <c r="I57" s="2"/>
    </row>
    <row r="58" spans="1:9" s="99" customFormat="1" ht="56.25">
      <c r="A58" s="74" t="s">
        <v>86</v>
      </c>
      <c r="B58" s="85" t="s">
        <v>87</v>
      </c>
      <c r="C58" s="97" t="s">
        <v>50</v>
      </c>
      <c r="D58" s="46">
        <v>0</v>
      </c>
      <c r="E58" s="46">
        <v>0</v>
      </c>
      <c r="F58" s="50">
        <f t="shared" si="6"/>
        <v>0</v>
      </c>
      <c r="G58" s="64" t="e">
        <f t="shared" si="7"/>
        <v>#DIV/0!</v>
      </c>
      <c r="H58" s="2" t="str">
        <f>IF(D58=D82,"ОК","Ошибка")</f>
        <v>ОК</v>
      </c>
      <c r="I58" s="2" t="str">
        <f>IF(E58=E82,"ОК","Ошибка")</f>
        <v>ОК</v>
      </c>
    </row>
    <row r="59" spans="1:9" s="99" customFormat="1" ht="37.5">
      <c r="A59" s="74" t="s">
        <v>88</v>
      </c>
      <c r="B59" s="85" t="s">
        <v>89</v>
      </c>
      <c r="C59" s="97" t="s">
        <v>50</v>
      </c>
      <c r="D59" s="46">
        <v>10841.2</v>
      </c>
      <c r="E59" s="46">
        <v>31150.5</v>
      </c>
      <c r="F59" s="50">
        <f t="shared" si="6"/>
        <v>20309.3</v>
      </c>
      <c r="G59" s="64">
        <f t="shared" si="7"/>
        <v>1.8733442792310813</v>
      </c>
      <c r="H59" s="2"/>
      <c r="I59" s="2"/>
    </row>
    <row r="60" spans="1:9" s="99" customFormat="1" ht="18.75">
      <c r="A60" s="74" t="s">
        <v>90</v>
      </c>
      <c r="B60" s="85" t="s">
        <v>91</v>
      </c>
      <c r="C60" s="98" t="s">
        <v>50</v>
      </c>
      <c r="D60" s="46">
        <v>3629.1</v>
      </c>
      <c r="E60" s="46">
        <v>80180.899999999994</v>
      </c>
      <c r="F60" s="50">
        <f t="shared" si="6"/>
        <v>76551.799999999988</v>
      </c>
      <c r="G60" s="64">
        <f t="shared" si="7"/>
        <v>21.093880025350636</v>
      </c>
      <c r="H60" s="2"/>
      <c r="I60" s="2"/>
    </row>
    <row r="61" spans="1:9" s="99" customFormat="1" ht="18.75">
      <c r="B61" s="100" t="s">
        <v>92</v>
      </c>
      <c r="C61" s="101"/>
      <c r="D61" s="46"/>
      <c r="E61" s="46"/>
      <c r="F61" s="102"/>
      <c r="G61" s="103"/>
      <c r="H61" s="2"/>
      <c r="I61" s="2"/>
    </row>
    <row r="62" spans="1:9" s="99" customFormat="1" ht="75">
      <c r="A62" s="43" t="s">
        <v>93</v>
      </c>
      <c r="B62" s="85" t="s">
        <v>94</v>
      </c>
      <c r="C62" s="98" t="s">
        <v>50</v>
      </c>
      <c r="D62" s="46">
        <v>0</v>
      </c>
      <c r="E62" s="46">
        <v>0</v>
      </c>
      <c r="F62" s="50">
        <f>+E62-D62</f>
        <v>0</v>
      </c>
      <c r="G62" s="64" t="e">
        <f>+E62/D62-1</f>
        <v>#DIV/0!</v>
      </c>
      <c r="H62" s="2" t="str">
        <f>IF(D56=D62+D63,"ОК","Ошибка")</f>
        <v>ОК</v>
      </c>
      <c r="I62" s="2" t="str">
        <f>IF(E56=E62+E63,"ОК","Ошибка")</f>
        <v>ОК</v>
      </c>
    </row>
    <row r="63" spans="1:9" s="209" customFormat="1" ht="18.75">
      <c r="A63" s="43" t="s">
        <v>95</v>
      </c>
      <c r="B63" s="85" t="s">
        <v>53</v>
      </c>
      <c r="C63" s="98" t="s">
        <v>50</v>
      </c>
      <c r="D63" s="46">
        <v>26943</v>
      </c>
      <c r="E63" s="46">
        <v>2599131.2999999998</v>
      </c>
      <c r="F63" s="50">
        <f t="shared" si="6"/>
        <v>2572188.2999999998</v>
      </c>
      <c r="G63" s="64">
        <f t="shared" si="7"/>
        <v>95.467776416880071</v>
      </c>
      <c r="H63" s="2"/>
      <c r="I63" s="2"/>
    </row>
    <row r="64" spans="1:9" s="99" customFormat="1" ht="18.75">
      <c r="A64" s="43"/>
      <c r="B64" s="38" t="s">
        <v>96</v>
      </c>
      <c r="C64" s="104"/>
      <c r="D64" s="46"/>
      <c r="E64" s="46"/>
      <c r="F64" s="71"/>
      <c r="G64" s="81"/>
      <c r="H64" s="2" t="str">
        <f>IF(D57=D67+D65+D66+D68,"ОК","Ошибка")</f>
        <v>ОК</v>
      </c>
      <c r="I64" s="2" t="str">
        <f>IF(E57=E67+E65+E66+E68,"ОК","Ошибка")</f>
        <v>ОК</v>
      </c>
    </row>
    <row r="65" spans="1:9" s="210" customFormat="1" ht="18.75">
      <c r="A65" s="74" t="s">
        <v>97</v>
      </c>
      <c r="B65" s="85" t="s">
        <v>98</v>
      </c>
      <c r="C65" s="79" t="s">
        <v>50</v>
      </c>
      <c r="D65" s="46">
        <v>10879.4</v>
      </c>
      <c r="E65" s="46">
        <v>1551019.8</v>
      </c>
      <c r="F65" s="105">
        <f t="shared" ref="F65:F69" si="8">+E65-D65</f>
        <v>1540140.4000000001</v>
      </c>
      <c r="G65" s="106">
        <f t="shared" ref="G65:G69" si="9">+E65/D65-1</f>
        <v>141.56482894277258</v>
      </c>
      <c r="H65" s="2"/>
      <c r="I65" s="2"/>
    </row>
    <row r="66" spans="1:9" s="210" customFormat="1" ht="18.75">
      <c r="A66" s="74" t="s">
        <v>99</v>
      </c>
      <c r="B66" s="85" t="s">
        <v>100</v>
      </c>
      <c r="C66" s="79" t="s">
        <v>50</v>
      </c>
      <c r="D66" s="46">
        <v>0</v>
      </c>
      <c r="E66" s="46">
        <v>17187.5</v>
      </c>
      <c r="F66" s="105">
        <f t="shared" si="8"/>
        <v>17187.5</v>
      </c>
      <c r="G66" s="106" t="e">
        <f t="shared" si="9"/>
        <v>#DIV/0!</v>
      </c>
      <c r="H66" s="2"/>
      <c r="I66" s="2"/>
    </row>
    <row r="67" spans="1:9" s="210" customFormat="1" ht="37.5">
      <c r="A67" s="74" t="s">
        <v>101</v>
      </c>
      <c r="B67" s="85" t="s">
        <v>102</v>
      </c>
      <c r="C67" s="79" t="s">
        <v>50</v>
      </c>
      <c r="D67" s="46">
        <v>0</v>
      </c>
      <c r="E67" s="46">
        <v>918666.9</v>
      </c>
      <c r="F67" s="105">
        <f t="shared" si="8"/>
        <v>918666.9</v>
      </c>
      <c r="G67" s="106" t="e">
        <f t="shared" si="9"/>
        <v>#DIV/0!</v>
      </c>
      <c r="H67" s="2"/>
      <c r="I67" s="2"/>
    </row>
    <row r="68" spans="1:9" s="210" customFormat="1" ht="18.75">
      <c r="A68" s="74" t="s">
        <v>103</v>
      </c>
      <c r="B68" s="87" t="s">
        <v>104</v>
      </c>
      <c r="C68" s="107" t="s">
        <v>50</v>
      </c>
      <c r="D68" s="46">
        <v>1593.3</v>
      </c>
      <c r="E68" s="46">
        <v>925.7</v>
      </c>
      <c r="F68" s="108">
        <f t="shared" si="8"/>
        <v>-667.59999999999991</v>
      </c>
      <c r="G68" s="109">
        <f t="shared" si="9"/>
        <v>-0.41900458168580923</v>
      </c>
      <c r="H68" s="110"/>
      <c r="I68" s="110"/>
    </row>
    <row r="69" spans="1:9" s="210" customFormat="1" ht="18.75">
      <c r="A69" s="74" t="s">
        <v>105</v>
      </c>
      <c r="B69" s="111" t="s">
        <v>106</v>
      </c>
      <c r="C69" s="107" t="s">
        <v>50</v>
      </c>
      <c r="D69" s="46">
        <v>0</v>
      </c>
      <c r="E69" s="46">
        <v>0</v>
      </c>
      <c r="F69" s="108">
        <f t="shared" si="8"/>
        <v>0</v>
      </c>
      <c r="G69" s="109" t="e">
        <f t="shared" si="9"/>
        <v>#DIV/0!</v>
      </c>
      <c r="H69" s="110"/>
      <c r="I69" s="110"/>
    </row>
    <row r="70" spans="1:9" s="99" customFormat="1" ht="18.75">
      <c r="A70" s="37"/>
      <c r="B70" s="38" t="s">
        <v>107</v>
      </c>
      <c r="C70" s="112"/>
      <c r="D70" s="113"/>
      <c r="E70" s="113"/>
      <c r="F70" s="114"/>
      <c r="G70" s="115"/>
      <c r="H70" s="2" t="str">
        <f>IF(D56=D71+D72+D73,"ОК","Ошибка")</f>
        <v>ОК</v>
      </c>
      <c r="I70" s="2" t="str">
        <f>IF(E56=E71+E72+E73,"ОК","Ошибка")</f>
        <v>ОК</v>
      </c>
    </row>
    <row r="71" spans="1:9" s="209" customFormat="1" ht="18.75">
      <c r="A71" s="43" t="s">
        <v>108</v>
      </c>
      <c r="B71" s="75" t="s">
        <v>64</v>
      </c>
      <c r="C71" s="116" t="s">
        <v>50</v>
      </c>
      <c r="D71" s="46">
        <v>0</v>
      </c>
      <c r="E71" s="46">
        <v>0</v>
      </c>
      <c r="F71" s="77">
        <f t="shared" ref="F71:F73" si="10">+E71-D71</f>
        <v>0</v>
      </c>
      <c r="G71" s="78" t="e">
        <f t="shared" ref="G71:G73" si="11">+E71/D71-1</f>
        <v>#DIV/0!</v>
      </c>
      <c r="H71" s="84"/>
      <c r="I71" s="84"/>
    </row>
    <row r="72" spans="1:9" s="209" customFormat="1" ht="18.75">
      <c r="A72" s="43" t="s">
        <v>109</v>
      </c>
      <c r="B72" s="85" t="s">
        <v>66</v>
      </c>
      <c r="C72" s="98" t="s">
        <v>50</v>
      </c>
      <c r="D72" s="46">
        <v>26943</v>
      </c>
      <c r="E72" s="46">
        <v>2599131.2999999998</v>
      </c>
      <c r="F72" s="62">
        <f t="shared" si="10"/>
        <v>2572188.2999999998</v>
      </c>
      <c r="G72" s="63">
        <f t="shared" si="11"/>
        <v>95.467776416880071</v>
      </c>
      <c r="H72" s="2"/>
      <c r="I72" s="2"/>
    </row>
    <row r="73" spans="1:9" s="209" customFormat="1" ht="18.75">
      <c r="A73" s="43" t="s">
        <v>110</v>
      </c>
      <c r="B73" s="87" t="s">
        <v>68</v>
      </c>
      <c r="C73" s="117" t="s">
        <v>50</v>
      </c>
      <c r="D73" s="46">
        <v>0</v>
      </c>
      <c r="E73" s="46">
        <v>0</v>
      </c>
      <c r="F73" s="118">
        <f t="shared" si="10"/>
        <v>0</v>
      </c>
      <c r="G73" s="119" t="e">
        <f t="shared" si="11"/>
        <v>#DIV/0!</v>
      </c>
      <c r="H73" s="2"/>
      <c r="I73" s="2"/>
    </row>
    <row r="74" spans="1:9" s="99" customFormat="1" ht="18.75">
      <c r="A74" s="37"/>
      <c r="B74" s="38" t="s">
        <v>111</v>
      </c>
      <c r="C74" s="112"/>
      <c r="D74" s="113"/>
      <c r="E74" s="113"/>
      <c r="F74" s="114"/>
      <c r="G74" s="115"/>
      <c r="H74" s="2" t="str">
        <f>IF(D57=D75+D76+D77+D78,"ОК","Ошибка")</f>
        <v>ОК</v>
      </c>
      <c r="I74" s="2" t="str">
        <f>IF(E57=E75+E76+E77+E78,"ОК","Ошибка")</f>
        <v>ОК</v>
      </c>
    </row>
    <row r="75" spans="1:9" s="209" customFormat="1" ht="18.75">
      <c r="A75" s="43" t="s">
        <v>112</v>
      </c>
      <c r="B75" s="75" t="s">
        <v>113</v>
      </c>
      <c r="C75" s="116" t="s">
        <v>50</v>
      </c>
      <c r="D75" s="46">
        <v>0</v>
      </c>
      <c r="E75" s="46">
        <v>0</v>
      </c>
      <c r="F75" s="77">
        <f t="shared" ref="F75:F80" si="12">+E75-D75</f>
        <v>0</v>
      </c>
      <c r="G75" s="78" t="e">
        <f t="shared" ref="G75:G138" si="13">+E75/D75-1</f>
        <v>#DIV/0!</v>
      </c>
      <c r="H75" s="120"/>
      <c r="I75" s="120"/>
    </row>
    <row r="76" spans="1:9" s="209" customFormat="1" ht="18.75">
      <c r="A76" s="43" t="s">
        <v>114</v>
      </c>
      <c r="B76" s="85" t="s">
        <v>115</v>
      </c>
      <c r="C76" s="98" t="s">
        <v>50</v>
      </c>
      <c r="D76" s="46">
        <v>0</v>
      </c>
      <c r="E76" s="46">
        <v>0</v>
      </c>
      <c r="F76" s="62">
        <f t="shared" si="12"/>
        <v>0</v>
      </c>
      <c r="G76" s="63" t="e">
        <f t="shared" si="13"/>
        <v>#DIV/0!</v>
      </c>
      <c r="H76" s="2"/>
      <c r="I76" s="2"/>
    </row>
    <row r="77" spans="1:9" s="209" customFormat="1" ht="18.75">
      <c r="A77" s="43" t="s">
        <v>116</v>
      </c>
      <c r="B77" s="85" t="s">
        <v>117</v>
      </c>
      <c r="C77" s="98" t="s">
        <v>50</v>
      </c>
      <c r="D77" s="46">
        <v>0</v>
      </c>
      <c r="E77" s="46">
        <v>0</v>
      </c>
      <c r="F77" s="62">
        <f t="shared" si="12"/>
        <v>0</v>
      </c>
      <c r="G77" s="63" t="e">
        <f t="shared" si="13"/>
        <v>#DIV/0!</v>
      </c>
      <c r="H77" s="2"/>
      <c r="I77" s="2"/>
    </row>
    <row r="78" spans="1:9" s="209" customFormat="1" ht="18.75">
      <c r="A78" s="43" t="s">
        <v>118</v>
      </c>
      <c r="B78" s="85" t="s">
        <v>79</v>
      </c>
      <c r="C78" s="98" t="s">
        <v>50</v>
      </c>
      <c r="D78" s="46">
        <v>12472.7</v>
      </c>
      <c r="E78" s="46">
        <v>2487799.9</v>
      </c>
      <c r="F78" s="62">
        <f t="shared" si="12"/>
        <v>2475327.1999999997</v>
      </c>
      <c r="G78" s="63">
        <f t="shared" si="13"/>
        <v>198.45961179215405</v>
      </c>
      <c r="H78" s="2"/>
      <c r="I78" s="2"/>
    </row>
    <row r="79" spans="1:9" s="209" customFormat="1" ht="37.5">
      <c r="A79" s="121" t="s">
        <v>119</v>
      </c>
      <c r="B79" s="122" t="s">
        <v>81</v>
      </c>
      <c r="C79" s="98" t="s">
        <v>50</v>
      </c>
      <c r="D79" s="46">
        <v>0</v>
      </c>
      <c r="E79" s="46">
        <v>0</v>
      </c>
      <c r="F79" s="62">
        <f t="shared" si="12"/>
        <v>0</v>
      </c>
      <c r="G79" s="63" t="e">
        <f t="shared" si="13"/>
        <v>#DIV/0!</v>
      </c>
      <c r="H79" s="2"/>
      <c r="I79" s="2"/>
    </row>
    <row r="80" spans="1:9" s="209" customFormat="1" ht="37.5">
      <c r="A80" s="121" t="s">
        <v>120</v>
      </c>
      <c r="B80" s="122" t="s">
        <v>121</v>
      </c>
      <c r="C80" s="98" t="s">
        <v>50</v>
      </c>
      <c r="D80" s="46">
        <v>0</v>
      </c>
      <c r="E80" s="46">
        <v>0</v>
      </c>
      <c r="F80" s="62">
        <f t="shared" si="12"/>
        <v>0</v>
      </c>
      <c r="G80" s="63" t="e">
        <f t="shared" si="13"/>
        <v>#DIV/0!</v>
      </c>
      <c r="H80" s="2"/>
      <c r="I80" s="2"/>
    </row>
    <row r="81" spans="1:9" s="95" customFormat="1" ht="40.5">
      <c r="A81" s="123" t="s">
        <v>122</v>
      </c>
      <c r="B81" s="124" t="s">
        <v>123</v>
      </c>
      <c r="C81" s="125" t="s">
        <v>13</v>
      </c>
      <c r="D81" s="126">
        <v>0</v>
      </c>
      <c r="E81" s="126">
        <v>0</v>
      </c>
      <c r="F81" s="59">
        <f>E81-D81</f>
        <v>0</v>
      </c>
      <c r="G81" s="60" t="e">
        <f t="shared" si="13"/>
        <v>#DIV/0!</v>
      </c>
      <c r="H81" s="2"/>
      <c r="I81" s="2"/>
    </row>
    <row r="82" spans="1:9" s="95" customFormat="1" ht="101.25">
      <c r="A82" s="127" t="s">
        <v>124</v>
      </c>
      <c r="B82" s="128" t="s">
        <v>125</v>
      </c>
      <c r="C82" s="129" t="s">
        <v>50</v>
      </c>
      <c r="D82" s="46">
        <v>0</v>
      </c>
      <c r="E82" s="46">
        <v>0</v>
      </c>
      <c r="F82" s="130">
        <f t="shared" ref="F82:F172" si="14">+E82-D82</f>
        <v>0</v>
      </c>
      <c r="G82" s="131" t="e">
        <f t="shared" si="13"/>
        <v>#DIV/0!</v>
      </c>
      <c r="H82" s="2"/>
      <c r="I82" s="132"/>
    </row>
    <row r="83" spans="1:9" s="95" customFormat="1">
      <c r="A83" s="133" t="s">
        <v>126</v>
      </c>
      <c r="B83" s="134" t="s">
        <v>127</v>
      </c>
      <c r="C83" s="129" t="s">
        <v>13</v>
      </c>
      <c r="D83" s="46">
        <v>0</v>
      </c>
      <c r="E83" s="46">
        <v>2</v>
      </c>
      <c r="F83" s="135">
        <f t="shared" si="14"/>
        <v>2</v>
      </c>
      <c r="G83" s="136" t="e">
        <f t="shared" si="13"/>
        <v>#DIV/0!</v>
      </c>
      <c r="H83" s="2"/>
      <c r="I83" s="132"/>
    </row>
    <row r="84" spans="1:9" s="95" customFormat="1" ht="40.5">
      <c r="A84" s="137" t="s">
        <v>128</v>
      </c>
      <c r="B84" s="138" t="s">
        <v>129</v>
      </c>
      <c r="C84" s="139" t="s">
        <v>50</v>
      </c>
      <c r="D84" s="59">
        <f>+D85+D86</f>
        <v>12472.7</v>
      </c>
      <c r="E84" s="59">
        <f>+E85+E86</f>
        <v>2487799.9000000004</v>
      </c>
      <c r="F84" s="135">
        <f t="shared" si="14"/>
        <v>2475327.2000000002</v>
      </c>
      <c r="G84" s="136">
        <f t="shared" si="13"/>
        <v>198.45961179215408</v>
      </c>
      <c r="H84" s="2"/>
      <c r="I84" s="132"/>
    </row>
    <row r="85" spans="1:9" s="95" customFormat="1" ht="37.5">
      <c r="A85" s="140" t="s">
        <v>130</v>
      </c>
      <c r="B85" s="141" t="s">
        <v>131</v>
      </c>
      <c r="C85" s="139" t="s">
        <v>50</v>
      </c>
      <c r="D85" s="130">
        <f t="shared" ref="D85:E88" si="15">+D92+D99</f>
        <v>1665</v>
      </c>
      <c r="E85" s="130">
        <f t="shared" si="15"/>
        <v>154.69999999999999</v>
      </c>
      <c r="F85" s="135">
        <f t="shared" si="14"/>
        <v>-1510.3</v>
      </c>
      <c r="G85" s="136">
        <f t="shared" si="13"/>
        <v>-0.90708708708708707</v>
      </c>
      <c r="H85" s="2"/>
      <c r="I85" s="132"/>
    </row>
    <row r="86" spans="1:9" s="95" customFormat="1" ht="56.25">
      <c r="A86" s="140" t="s">
        <v>132</v>
      </c>
      <c r="B86" s="141" t="s">
        <v>133</v>
      </c>
      <c r="C86" s="139" t="s">
        <v>50</v>
      </c>
      <c r="D86" s="130">
        <f t="shared" si="15"/>
        <v>10807.7</v>
      </c>
      <c r="E86" s="130">
        <f t="shared" si="15"/>
        <v>2487645.2000000002</v>
      </c>
      <c r="F86" s="135">
        <f t="shared" si="14"/>
        <v>2476837.5</v>
      </c>
      <c r="G86" s="136">
        <f t="shared" si="13"/>
        <v>229.17341339970577</v>
      </c>
      <c r="H86" s="2"/>
      <c r="I86" s="132"/>
    </row>
    <row r="87" spans="1:9" s="95" customFormat="1" ht="56.25">
      <c r="A87" s="140" t="s">
        <v>134</v>
      </c>
      <c r="B87" s="141" t="s">
        <v>135</v>
      </c>
      <c r="C87" s="139" t="s">
        <v>50</v>
      </c>
      <c r="D87" s="130">
        <f t="shared" si="15"/>
        <v>1665</v>
      </c>
      <c r="E87" s="130">
        <f t="shared" si="15"/>
        <v>154.69999999999999</v>
      </c>
      <c r="F87" s="135">
        <f t="shared" si="14"/>
        <v>-1510.3</v>
      </c>
      <c r="G87" s="136">
        <f t="shared" si="13"/>
        <v>-0.90708708708708707</v>
      </c>
      <c r="H87" s="2"/>
      <c r="I87" s="132"/>
    </row>
    <row r="88" spans="1:9" s="95" customFormat="1" ht="37.5">
      <c r="A88" s="140" t="s">
        <v>136</v>
      </c>
      <c r="B88" s="141" t="s">
        <v>137</v>
      </c>
      <c r="C88" s="139" t="s">
        <v>50</v>
      </c>
      <c r="D88" s="130">
        <f t="shared" si="15"/>
        <v>2966</v>
      </c>
      <c r="E88" s="130">
        <f t="shared" si="15"/>
        <v>698376.7</v>
      </c>
      <c r="F88" s="135">
        <f t="shared" si="14"/>
        <v>695410.7</v>
      </c>
      <c r="G88" s="136">
        <f t="shared" si="13"/>
        <v>234.46078894133512</v>
      </c>
      <c r="H88" s="2" t="str">
        <f>IF(D88=D105,"ОК","Ошибка")</f>
        <v>ОК</v>
      </c>
      <c r="I88" s="2" t="str">
        <f>IF(E88=E105,"ОК","Ошибка")</f>
        <v>ОК</v>
      </c>
    </row>
    <row r="89" spans="1:9" s="95" customFormat="1" ht="56.25">
      <c r="A89" s="140" t="s">
        <v>138</v>
      </c>
      <c r="B89" s="141" t="s">
        <v>139</v>
      </c>
      <c r="C89" s="139" t="s">
        <v>50</v>
      </c>
      <c r="D89" s="105">
        <f>IF(D88&gt;D87,D88-D87,0)</f>
        <v>1301</v>
      </c>
      <c r="E89" s="105">
        <f>IF(E88&gt;E87,E88-E87,0)</f>
        <v>698222</v>
      </c>
      <c r="F89" s="135">
        <f t="shared" si="14"/>
        <v>696921</v>
      </c>
      <c r="G89" s="136">
        <f t="shared" si="13"/>
        <v>535.68101460415062</v>
      </c>
      <c r="H89" s="2"/>
      <c r="I89" s="132"/>
    </row>
    <row r="90" spans="1:9" s="95" customFormat="1" ht="75">
      <c r="A90" s="140" t="s">
        <v>140</v>
      </c>
      <c r="B90" s="141" t="s">
        <v>141</v>
      </c>
      <c r="C90" s="139" t="s">
        <v>50</v>
      </c>
      <c r="D90" s="105">
        <f>IF(D85&gt;D87,D85-D87,0)</f>
        <v>0</v>
      </c>
      <c r="E90" s="105">
        <f>IF(E85&gt;E87,E85-E87,0)</f>
        <v>0</v>
      </c>
      <c r="F90" s="135">
        <f t="shared" si="14"/>
        <v>0</v>
      </c>
      <c r="G90" s="136" t="e">
        <f t="shared" si="13"/>
        <v>#DIV/0!</v>
      </c>
      <c r="H90" s="2"/>
      <c r="I90" s="2"/>
    </row>
    <row r="91" spans="1:9" s="95" customFormat="1">
      <c r="A91" s="142" t="s">
        <v>142</v>
      </c>
      <c r="B91" s="143" t="s">
        <v>143</v>
      </c>
      <c r="C91" s="139" t="s">
        <v>50</v>
      </c>
      <c r="D91" s="59">
        <f>+D92+D93</f>
        <v>12472.7</v>
      </c>
      <c r="E91" s="59">
        <f>+E92+E93</f>
        <v>1107934.8</v>
      </c>
      <c r="F91" s="135">
        <f>+E91-D91</f>
        <v>1095462.1000000001</v>
      </c>
      <c r="G91" s="136">
        <f>+E91/D91-1</f>
        <v>87.828786068774207</v>
      </c>
      <c r="H91" s="2" t="str">
        <f>IF(D91=D92+D93,"ОК","Ошибка")</f>
        <v>ОК</v>
      </c>
      <c r="I91" s="2" t="str">
        <f>IF(E91=E92+E93,"ОК","Ошибка")</f>
        <v>ОК</v>
      </c>
    </row>
    <row r="92" spans="1:9" s="209" customFormat="1" ht="37.5">
      <c r="A92" s="43" t="s">
        <v>144</v>
      </c>
      <c r="B92" s="141" t="s">
        <v>145</v>
      </c>
      <c r="C92" s="144" t="s">
        <v>50</v>
      </c>
      <c r="D92" s="145">
        <v>1665</v>
      </c>
      <c r="E92" s="145">
        <v>154.69999999999999</v>
      </c>
      <c r="F92" s="47">
        <f t="shared" ref="F92:F104" si="16">+E92-D92</f>
        <v>-1510.3</v>
      </c>
      <c r="G92" s="83">
        <f t="shared" ref="G92:G104" si="17">+E92/D92-1</f>
        <v>-0.90708708708708707</v>
      </c>
      <c r="H92" s="2"/>
      <c r="I92" s="2"/>
    </row>
    <row r="93" spans="1:9" s="209" customFormat="1" ht="37.5">
      <c r="A93" s="43" t="s">
        <v>146</v>
      </c>
      <c r="B93" s="141" t="s">
        <v>147</v>
      </c>
      <c r="C93" s="144" t="s">
        <v>50</v>
      </c>
      <c r="D93" s="46">
        <v>10807.7</v>
      </c>
      <c r="E93" s="46">
        <v>1107780.1000000001</v>
      </c>
      <c r="F93" s="47">
        <f t="shared" si="16"/>
        <v>1096972.4000000001</v>
      </c>
      <c r="G93" s="83">
        <f t="shared" si="17"/>
        <v>101.4991533813855</v>
      </c>
      <c r="H93" s="2"/>
      <c r="I93" s="2"/>
    </row>
    <row r="94" spans="1:9" s="209" customFormat="1" ht="37.5">
      <c r="A94" s="43" t="s">
        <v>148</v>
      </c>
      <c r="B94" s="141" t="s">
        <v>149</v>
      </c>
      <c r="C94" s="144" t="s">
        <v>50</v>
      </c>
      <c r="D94" s="46">
        <v>1665</v>
      </c>
      <c r="E94" s="46">
        <v>154.69999999999999</v>
      </c>
      <c r="F94" s="47">
        <f t="shared" si="16"/>
        <v>-1510.3</v>
      </c>
      <c r="G94" s="83">
        <f t="shared" si="17"/>
        <v>-0.90708708708708707</v>
      </c>
      <c r="H94" s="2" t="str">
        <f>IF(D94&gt;D92,"Ошибка","OK")</f>
        <v>OK</v>
      </c>
      <c r="I94" s="2" t="str">
        <f>IF(E94&gt;E92,"Ошибка","OK")</f>
        <v>OK</v>
      </c>
    </row>
    <row r="95" spans="1:9" s="209" customFormat="1" ht="18.75">
      <c r="A95" s="43" t="s">
        <v>150</v>
      </c>
      <c r="B95" s="141" t="s">
        <v>151</v>
      </c>
      <c r="C95" s="144" t="s">
        <v>50</v>
      </c>
      <c r="D95" s="46">
        <v>2966</v>
      </c>
      <c r="E95" s="46">
        <v>11619.5</v>
      </c>
      <c r="F95" s="47">
        <f t="shared" si="16"/>
        <v>8653.5</v>
      </c>
      <c r="G95" s="83">
        <f t="shared" si="17"/>
        <v>2.9175657451112609</v>
      </c>
      <c r="H95" s="2" t="str">
        <f>IF(D95&gt;D91,"Ошибка","OK")</f>
        <v>OK</v>
      </c>
      <c r="I95" s="2" t="str">
        <f>IF(E95&gt;E91,"Ошибка","OK")</f>
        <v>OK</v>
      </c>
    </row>
    <row r="96" spans="1:9" s="209" customFormat="1" ht="37.5">
      <c r="A96" s="43" t="s">
        <v>152</v>
      </c>
      <c r="B96" s="141" t="s">
        <v>153</v>
      </c>
      <c r="C96" s="144" t="s">
        <v>154</v>
      </c>
      <c r="D96" s="105">
        <f>IF(D95&gt;D94,D95-D94,0)</f>
        <v>1301</v>
      </c>
      <c r="E96" s="105">
        <f>IF(E95&gt;E94,E95-E94,0)</f>
        <v>11464.8</v>
      </c>
      <c r="F96" s="47">
        <f t="shared" si="16"/>
        <v>10163.799999999999</v>
      </c>
      <c r="G96" s="83">
        <f t="shared" si="17"/>
        <v>7.8122982321291303</v>
      </c>
      <c r="H96" s="2" t="str">
        <f>IF(D96+D94=D95,"OK","Ошибка")</f>
        <v>OK</v>
      </c>
      <c r="I96" s="2" t="str">
        <f>IF(E96+E94=E95,"OK","Ошибка")</f>
        <v>OK</v>
      </c>
    </row>
    <row r="97" spans="1:10" s="209" customFormat="1" ht="37.5">
      <c r="A97" s="43" t="s">
        <v>155</v>
      </c>
      <c r="B97" s="141" t="s">
        <v>156</v>
      </c>
      <c r="C97" s="79" t="s">
        <v>154</v>
      </c>
      <c r="D97" s="105">
        <f>IF(D92&gt;D94,D92-D94,0)</f>
        <v>0</v>
      </c>
      <c r="E97" s="105">
        <f>IF(E92&gt;E94,E92-E94,0)</f>
        <v>0</v>
      </c>
      <c r="F97" s="47">
        <f t="shared" si="16"/>
        <v>0</v>
      </c>
      <c r="G97" s="83" t="e">
        <f t="shared" si="17"/>
        <v>#DIV/0!</v>
      </c>
      <c r="H97" s="2"/>
      <c r="I97" s="2"/>
    </row>
    <row r="98" spans="1:10" s="95" customFormat="1">
      <c r="A98" s="142" t="s">
        <v>157</v>
      </c>
      <c r="B98" s="143" t="s">
        <v>158</v>
      </c>
      <c r="C98" s="139" t="s">
        <v>50</v>
      </c>
      <c r="D98" s="59">
        <f>+D99+D100</f>
        <v>0</v>
      </c>
      <c r="E98" s="59">
        <f>+E99+E100</f>
        <v>1379865.1</v>
      </c>
      <c r="F98" s="135">
        <f t="shared" si="16"/>
        <v>1379865.1</v>
      </c>
      <c r="G98" s="136" t="e">
        <f t="shared" si="17"/>
        <v>#DIV/0!</v>
      </c>
      <c r="H98" s="2" t="str">
        <f>IF(D98=D99+D100,"ОК","Ошибка")</f>
        <v>ОК</v>
      </c>
      <c r="I98" s="2" t="str">
        <f>IF(E98=E99+E100,"ОК","Ошибка")</f>
        <v>ОК</v>
      </c>
    </row>
    <row r="99" spans="1:10" s="209" customFormat="1" ht="37.5">
      <c r="A99" s="43" t="s">
        <v>159</v>
      </c>
      <c r="B99" s="141" t="s">
        <v>160</v>
      </c>
      <c r="C99" s="144" t="s">
        <v>50</v>
      </c>
      <c r="D99" s="46">
        <v>0</v>
      </c>
      <c r="E99" s="46">
        <v>0</v>
      </c>
      <c r="F99" s="47">
        <f t="shared" si="16"/>
        <v>0</v>
      </c>
      <c r="G99" s="83" t="e">
        <f t="shared" si="17"/>
        <v>#DIV/0!</v>
      </c>
      <c r="H99" s="2"/>
      <c r="I99" s="132"/>
    </row>
    <row r="100" spans="1:10" s="209" customFormat="1" ht="37.5">
      <c r="A100" s="43" t="s">
        <v>161</v>
      </c>
      <c r="B100" s="141" t="s">
        <v>162</v>
      </c>
      <c r="C100" s="144" t="s">
        <v>50</v>
      </c>
      <c r="D100" s="46">
        <v>0</v>
      </c>
      <c r="E100" s="46">
        <v>1379865.1</v>
      </c>
      <c r="F100" s="47">
        <f t="shared" si="16"/>
        <v>1379865.1</v>
      </c>
      <c r="G100" s="83" t="e">
        <f t="shared" si="17"/>
        <v>#DIV/0!</v>
      </c>
      <c r="H100" s="2"/>
      <c r="I100" s="132"/>
    </row>
    <row r="101" spans="1:10" s="209" customFormat="1" ht="37.5">
      <c r="A101" s="43" t="s">
        <v>163</v>
      </c>
      <c r="B101" s="141" t="s">
        <v>164</v>
      </c>
      <c r="C101" s="144" t="s">
        <v>50</v>
      </c>
      <c r="D101" s="46">
        <v>0</v>
      </c>
      <c r="E101" s="46">
        <v>0</v>
      </c>
      <c r="F101" s="47">
        <f t="shared" si="16"/>
        <v>0</v>
      </c>
      <c r="G101" s="83" t="e">
        <f t="shared" si="17"/>
        <v>#DIV/0!</v>
      </c>
      <c r="H101" s="2" t="str">
        <f>IF(D101&gt;D99,"Ошибка","OK")</f>
        <v>OK</v>
      </c>
      <c r="I101" s="2" t="str">
        <f>IF(E101&gt;E99,"Ошибка","OK")</f>
        <v>OK</v>
      </c>
    </row>
    <row r="102" spans="1:10" s="209" customFormat="1" ht="18.75">
      <c r="A102" s="43" t="s">
        <v>165</v>
      </c>
      <c r="B102" s="141" t="s">
        <v>166</v>
      </c>
      <c r="C102" s="144" t="s">
        <v>50</v>
      </c>
      <c r="D102" s="46">
        <v>0</v>
      </c>
      <c r="E102" s="46">
        <v>686757.2</v>
      </c>
      <c r="F102" s="47">
        <f t="shared" si="16"/>
        <v>686757.2</v>
      </c>
      <c r="G102" s="83" t="e">
        <f t="shared" si="17"/>
        <v>#DIV/0!</v>
      </c>
      <c r="H102" s="2" t="str">
        <f>IF(D102&gt;D98,"Ошибка","OK")</f>
        <v>OK</v>
      </c>
      <c r="I102" s="2" t="str">
        <f>IF(E102&gt;E98,"Ошибка","OK")</f>
        <v>OK</v>
      </c>
    </row>
    <row r="103" spans="1:10" s="209" customFormat="1" ht="37.5">
      <c r="A103" s="43" t="s">
        <v>167</v>
      </c>
      <c r="B103" s="141" t="s">
        <v>168</v>
      </c>
      <c r="C103" s="144" t="s">
        <v>50</v>
      </c>
      <c r="D103" s="105">
        <f>IF(D102&gt;D101,D102-D101,0)</f>
        <v>0</v>
      </c>
      <c r="E103" s="105">
        <f>IF(E102&gt;E101,E102-E101,0)</f>
        <v>686757.2</v>
      </c>
      <c r="F103" s="47">
        <f t="shared" si="16"/>
        <v>686757.2</v>
      </c>
      <c r="G103" s="83" t="e">
        <f t="shared" si="17"/>
        <v>#DIV/0!</v>
      </c>
      <c r="H103" s="2"/>
      <c r="I103" s="132"/>
    </row>
    <row r="104" spans="1:10" s="209" customFormat="1" ht="56.25">
      <c r="A104" s="43" t="s">
        <v>169</v>
      </c>
      <c r="B104" s="141" t="s">
        <v>170</v>
      </c>
      <c r="C104" s="144" t="s">
        <v>50</v>
      </c>
      <c r="D104" s="105">
        <f>IF(D99&gt;D101,D99-D101,0)</f>
        <v>0</v>
      </c>
      <c r="E104" s="105">
        <f>IF(E99&gt;E101,E99-E101,0)</f>
        <v>0</v>
      </c>
      <c r="F104" s="47">
        <f t="shared" si="16"/>
        <v>0</v>
      </c>
      <c r="G104" s="83" t="e">
        <f t="shared" si="17"/>
        <v>#DIV/0!</v>
      </c>
      <c r="H104" s="2"/>
      <c r="I104" s="132"/>
    </row>
    <row r="105" spans="1:10" s="212" customFormat="1" ht="60.75">
      <c r="A105" s="133" t="s">
        <v>171</v>
      </c>
      <c r="B105" s="146" t="s">
        <v>172</v>
      </c>
      <c r="C105" s="139" t="s">
        <v>50</v>
      </c>
      <c r="D105" s="147">
        <f>+D106+D109</f>
        <v>2966</v>
      </c>
      <c r="E105" s="147">
        <f>+E106+E109</f>
        <v>698376.7</v>
      </c>
      <c r="F105" s="148">
        <f t="shared" si="14"/>
        <v>695410.7</v>
      </c>
      <c r="G105" s="149">
        <f t="shared" si="13"/>
        <v>234.46078894133512</v>
      </c>
      <c r="H105" s="2"/>
      <c r="I105" s="132"/>
      <c r="J105" s="211"/>
    </row>
    <row r="106" spans="1:10" s="95" customFormat="1">
      <c r="A106" s="76" t="s">
        <v>173</v>
      </c>
      <c r="B106" s="150" t="s">
        <v>174</v>
      </c>
      <c r="C106" s="144" t="s">
        <v>50</v>
      </c>
      <c r="D106" s="147">
        <f>+D107+D108</f>
        <v>2966</v>
      </c>
      <c r="E106" s="147">
        <f>+E107+E108</f>
        <v>11619.5</v>
      </c>
      <c r="F106" s="62">
        <f t="shared" si="14"/>
        <v>8653.5</v>
      </c>
      <c r="G106" s="63">
        <f t="shared" si="13"/>
        <v>2.9175657451112609</v>
      </c>
      <c r="H106" s="2" t="str">
        <f>IF(D106=D95,"ОК","Ошибка")</f>
        <v>ОК</v>
      </c>
      <c r="I106" s="2" t="str">
        <f>IF(E106=E95,"ОК","Ошибка")</f>
        <v>ОК</v>
      </c>
    </row>
    <row r="107" spans="1:10" s="213" customFormat="1" ht="37.5">
      <c r="A107" s="76" t="s">
        <v>175</v>
      </c>
      <c r="B107" s="141" t="s">
        <v>176</v>
      </c>
      <c r="C107" s="144" t="s">
        <v>50</v>
      </c>
      <c r="D107" s="46">
        <v>2966</v>
      </c>
      <c r="E107" s="46">
        <v>11619.5</v>
      </c>
      <c r="F107" s="151">
        <f t="shared" si="14"/>
        <v>8653.5</v>
      </c>
      <c r="G107" s="152">
        <f t="shared" si="13"/>
        <v>2.9175657451112609</v>
      </c>
      <c r="H107" s="2"/>
      <c r="I107" s="132"/>
    </row>
    <row r="108" spans="1:10" s="213" customFormat="1" ht="37.5">
      <c r="A108" s="76" t="s">
        <v>175</v>
      </c>
      <c r="B108" s="141" t="s">
        <v>177</v>
      </c>
      <c r="C108" s="144" t="s">
        <v>50</v>
      </c>
      <c r="D108" s="46">
        <v>0</v>
      </c>
      <c r="E108" s="46">
        <v>0</v>
      </c>
      <c r="F108" s="151">
        <f t="shared" si="14"/>
        <v>0</v>
      </c>
      <c r="G108" s="152" t="e">
        <f t="shared" si="13"/>
        <v>#DIV/0!</v>
      </c>
      <c r="H108" s="2"/>
      <c r="I108" s="132"/>
    </row>
    <row r="109" spans="1:10" s="95" customFormat="1">
      <c r="A109" s="76" t="s">
        <v>178</v>
      </c>
      <c r="B109" s="150" t="s">
        <v>179</v>
      </c>
      <c r="C109" s="144" t="s">
        <v>50</v>
      </c>
      <c r="D109" s="147">
        <f>+D110+D111</f>
        <v>0</v>
      </c>
      <c r="E109" s="147">
        <f>+E110+E111</f>
        <v>686757.2</v>
      </c>
      <c r="F109" s="62">
        <f t="shared" si="14"/>
        <v>686757.2</v>
      </c>
      <c r="G109" s="63" t="e">
        <f t="shared" si="13"/>
        <v>#DIV/0!</v>
      </c>
      <c r="H109" s="2" t="str">
        <f>IF(D109=D102,"ОК","Ошибка")</f>
        <v>ОК</v>
      </c>
      <c r="I109" s="2" t="str">
        <f>IF(E109=E102,"ОК","Ошибка")</f>
        <v>ОК</v>
      </c>
    </row>
    <row r="110" spans="1:10" s="95" customFormat="1" ht="75">
      <c r="A110" s="76" t="s">
        <v>180</v>
      </c>
      <c r="B110" s="141" t="s">
        <v>181</v>
      </c>
      <c r="C110" s="144" t="s">
        <v>50</v>
      </c>
      <c r="D110" s="46">
        <v>0</v>
      </c>
      <c r="E110" s="46">
        <v>354905.5</v>
      </c>
      <c r="F110" s="50">
        <f t="shared" si="14"/>
        <v>354905.5</v>
      </c>
      <c r="G110" s="64" t="e">
        <f t="shared" si="13"/>
        <v>#DIV/0!</v>
      </c>
      <c r="H110" s="2"/>
      <c r="I110" s="132"/>
      <c r="J110" s="214"/>
    </row>
    <row r="111" spans="1:10" s="95" customFormat="1" ht="37.5">
      <c r="A111" s="76" t="s">
        <v>182</v>
      </c>
      <c r="B111" s="141" t="s">
        <v>183</v>
      </c>
      <c r="C111" s="144" t="s">
        <v>50</v>
      </c>
      <c r="D111" s="46">
        <v>0</v>
      </c>
      <c r="E111" s="46">
        <v>331851.7</v>
      </c>
      <c r="F111" s="50">
        <f t="shared" si="14"/>
        <v>331851.7</v>
      </c>
      <c r="G111" s="64" t="e">
        <f t="shared" si="13"/>
        <v>#DIV/0!</v>
      </c>
      <c r="H111" s="2"/>
      <c r="I111" s="132"/>
      <c r="J111" s="214"/>
    </row>
    <row r="112" spans="1:10" s="95" customFormat="1" ht="40.5">
      <c r="A112" s="133" t="s">
        <v>184</v>
      </c>
      <c r="B112" s="153" t="s">
        <v>185</v>
      </c>
      <c r="C112" s="154" t="s">
        <v>50</v>
      </c>
      <c r="D112" s="130">
        <f>D84-D105</f>
        <v>9506.7000000000007</v>
      </c>
      <c r="E112" s="130">
        <f>E84-E105</f>
        <v>1789423.2000000004</v>
      </c>
      <c r="F112" s="155">
        <f t="shared" si="14"/>
        <v>1779916.5000000005</v>
      </c>
      <c r="G112" s="156">
        <f t="shared" si="13"/>
        <v>187.22758685979366</v>
      </c>
      <c r="H112" s="2"/>
      <c r="I112" s="2"/>
      <c r="J112" s="214"/>
    </row>
    <row r="113" spans="1:15" s="95" customFormat="1" ht="81">
      <c r="A113" s="133" t="s">
        <v>186</v>
      </c>
      <c r="B113" s="157" t="s">
        <v>187</v>
      </c>
      <c r="C113" s="154" t="s">
        <v>50</v>
      </c>
      <c r="D113" s="46">
        <v>0</v>
      </c>
      <c r="E113" s="46">
        <v>0</v>
      </c>
      <c r="F113" s="155">
        <f t="shared" si="14"/>
        <v>0</v>
      </c>
      <c r="G113" s="156" t="e">
        <f t="shared" si="13"/>
        <v>#DIV/0!</v>
      </c>
      <c r="H113" s="2"/>
      <c r="I113" s="2"/>
      <c r="J113" s="214"/>
      <c r="O113" s="215"/>
    </row>
    <row r="114" spans="1:15" s="95" customFormat="1" ht="60.75">
      <c r="A114" s="133" t="s">
        <v>188</v>
      </c>
      <c r="B114" s="157" t="s">
        <v>189</v>
      </c>
      <c r="C114" s="158" t="s">
        <v>50</v>
      </c>
      <c r="D114" s="46">
        <v>1475773.5</v>
      </c>
      <c r="E114" s="46">
        <v>56965.3</v>
      </c>
      <c r="F114" s="147">
        <f t="shared" si="14"/>
        <v>-1418808.2</v>
      </c>
      <c r="G114" s="159">
        <f t="shared" si="13"/>
        <v>-0.96139969988619522</v>
      </c>
      <c r="H114" s="2"/>
      <c r="I114" s="2"/>
      <c r="J114" s="216"/>
    </row>
    <row r="115" spans="1:15" s="95" customFormat="1" ht="101.25">
      <c r="A115" s="133" t="s">
        <v>190</v>
      </c>
      <c r="B115" s="157" t="s">
        <v>191</v>
      </c>
      <c r="C115" s="158" t="s">
        <v>50</v>
      </c>
      <c r="D115" s="46">
        <v>45860</v>
      </c>
      <c r="E115" s="46">
        <v>151259.6</v>
      </c>
      <c r="F115" s="147">
        <f t="shared" si="14"/>
        <v>105399.6</v>
      </c>
      <c r="G115" s="159">
        <f t="shared" si="13"/>
        <v>2.298290449193197</v>
      </c>
      <c r="H115" s="2"/>
      <c r="I115" s="2"/>
      <c r="J115" s="216"/>
    </row>
    <row r="116" spans="1:15" s="95" customFormat="1" ht="101.25">
      <c r="A116" s="127" t="s">
        <v>192</v>
      </c>
      <c r="B116" s="160" t="s">
        <v>193</v>
      </c>
      <c r="C116" s="161" t="s">
        <v>13</v>
      </c>
      <c r="D116" s="59">
        <f>+D117+D118</f>
        <v>37</v>
      </c>
      <c r="E116" s="59">
        <f>+E117+E118</f>
        <v>49</v>
      </c>
      <c r="F116" s="155">
        <f t="shared" si="14"/>
        <v>12</v>
      </c>
      <c r="G116" s="156">
        <f t="shared" si="13"/>
        <v>0.32432432432432434</v>
      </c>
      <c r="H116" s="2" t="str">
        <f>IF(D116=D123+D130,"ОК","Ошибка")</f>
        <v>ОК</v>
      </c>
      <c r="I116" s="2" t="str">
        <f>IF(E116=E123+E130,"ОК","Ошибка")</f>
        <v>ОК</v>
      </c>
    </row>
    <row r="117" spans="1:15" s="95" customFormat="1" ht="56.25">
      <c r="A117" s="74" t="s">
        <v>194</v>
      </c>
      <c r="B117" s="162" t="s">
        <v>195</v>
      </c>
      <c r="C117" s="79" t="s">
        <v>13</v>
      </c>
      <c r="D117" s="130">
        <f t="shared" ref="D117:E120" si="18">+D124+D131</f>
        <v>8</v>
      </c>
      <c r="E117" s="130">
        <f t="shared" si="18"/>
        <v>3</v>
      </c>
      <c r="F117" s="148">
        <f t="shared" si="14"/>
        <v>-5</v>
      </c>
      <c r="G117" s="149">
        <f t="shared" si="13"/>
        <v>-0.625</v>
      </c>
      <c r="H117" s="2"/>
      <c r="I117" s="2"/>
    </row>
    <row r="118" spans="1:15" s="95" customFormat="1" ht="56.25">
      <c r="A118" s="74" t="s">
        <v>196</v>
      </c>
      <c r="B118" s="162" t="s">
        <v>197</v>
      </c>
      <c r="C118" s="79" t="s">
        <v>13</v>
      </c>
      <c r="D118" s="130">
        <f t="shared" si="18"/>
        <v>29</v>
      </c>
      <c r="E118" s="130">
        <f t="shared" si="18"/>
        <v>46</v>
      </c>
      <c r="F118" s="148">
        <f t="shared" si="14"/>
        <v>17</v>
      </c>
      <c r="G118" s="149">
        <f t="shared" si="13"/>
        <v>0.5862068965517242</v>
      </c>
      <c r="H118" s="2"/>
      <c r="I118" s="2"/>
    </row>
    <row r="119" spans="1:15" s="95" customFormat="1" ht="56.25">
      <c r="A119" s="74" t="s">
        <v>198</v>
      </c>
      <c r="B119" s="162" t="s">
        <v>199</v>
      </c>
      <c r="C119" s="79" t="s">
        <v>13</v>
      </c>
      <c r="D119" s="130">
        <f t="shared" si="18"/>
        <v>8</v>
      </c>
      <c r="E119" s="130">
        <f t="shared" si="18"/>
        <v>3</v>
      </c>
      <c r="F119" s="148">
        <f t="shared" si="14"/>
        <v>-5</v>
      </c>
      <c r="G119" s="149">
        <f t="shared" si="13"/>
        <v>-0.625</v>
      </c>
      <c r="H119" s="2" t="str">
        <f>IF(D119&gt;D117,"Ошибка","OK")</f>
        <v>OK</v>
      </c>
      <c r="I119" s="2" t="str">
        <f>IF(E119&gt;E117,"Ошибка","OK")</f>
        <v>OK</v>
      </c>
    </row>
    <row r="120" spans="1:15" s="95" customFormat="1" ht="37.5">
      <c r="A120" s="74" t="s">
        <v>200</v>
      </c>
      <c r="B120" s="162" t="s">
        <v>201</v>
      </c>
      <c r="C120" s="79" t="s">
        <v>13</v>
      </c>
      <c r="D120" s="130">
        <f t="shared" si="18"/>
        <v>8</v>
      </c>
      <c r="E120" s="130">
        <f t="shared" si="18"/>
        <v>3</v>
      </c>
      <c r="F120" s="148">
        <f t="shared" si="14"/>
        <v>-5</v>
      </c>
      <c r="G120" s="149">
        <f t="shared" si="13"/>
        <v>-0.625</v>
      </c>
      <c r="H120" s="2" t="str">
        <f>IF(D120&gt;D116,"Ошибка","OK")</f>
        <v>OK</v>
      </c>
      <c r="I120" s="2" t="str">
        <f>IF(E120&gt;E116,"Ошибка","OK")</f>
        <v>OK</v>
      </c>
    </row>
    <row r="121" spans="1:15" s="95" customFormat="1" ht="56.25">
      <c r="A121" s="74" t="s">
        <v>202</v>
      </c>
      <c r="B121" s="162" t="s">
        <v>203</v>
      </c>
      <c r="C121" s="79" t="s">
        <v>13</v>
      </c>
      <c r="D121" s="105">
        <f>IF(D120&gt;D119,D120-D119,0)</f>
        <v>0</v>
      </c>
      <c r="E121" s="105">
        <f>IF(E120&gt;E119,E120-E119,0)</f>
        <v>0</v>
      </c>
      <c r="F121" s="148">
        <f t="shared" si="14"/>
        <v>0</v>
      </c>
      <c r="G121" s="149" t="e">
        <f t="shared" si="13"/>
        <v>#DIV/0!</v>
      </c>
      <c r="H121" s="2"/>
      <c r="I121" s="2"/>
    </row>
    <row r="122" spans="1:15" s="95" customFormat="1" ht="56.25">
      <c r="A122" s="74" t="s">
        <v>204</v>
      </c>
      <c r="B122" s="162" t="s">
        <v>205</v>
      </c>
      <c r="C122" s="79" t="s">
        <v>13</v>
      </c>
      <c r="D122" s="147">
        <f>IF(D117&gt;D119,D117-D119,0)</f>
        <v>0</v>
      </c>
      <c r="E122" s="147">
        <f>IF(E117&gt;E119,E117-E119,0)</f>
        <v>0</v>
      </c>
      <c r="F122" s="148">
        <f>+E122-D122</f>
        <v>0</v>
      </c>
      <c r="G122" s="149" t="e">
        <f>+E122/D122-1</f>
        <v>#DIV/0!</v>
      </c>
    </row>
    <row r="123" spans="1:15" s="95" customFormat="1" ht="81">
      <c r="A123" s="133" t="s">
        <v>206</v>
      </c>
      <c r="B123" s="157" t="s">
        <v>207</v>
      </c>
      <c r="C123" s="158" t="s">
        <v>13</v>
      </c>
      <c r="D123" s="130">
        <f>+D124+D125</f>
        <v>2</v>
      </c>
      <c r="E123" s="130">
        <f>+E124+E125</f>
        <v>0</v>
      </c>
      <c r="F123" s="155">
        <f t="shared" si="14"/>
        <v>-2</v>
      </c>
      <c r="G123" s="156">
        <f t="shared" si="13"/>
        <v>-1</v>
      </c>
      <c r="H123" s="2" t="str">
        <f>IF(D127&gt;D123,"Ошибка","OK")</f>
        <v>OK</v>
      </c>
      <c r="I123" s="2" t="str">
        <f>IF(E127&gt;E123,"Ошибка","OK")</f>
        <v>OK</v>
      </c>
    </row>
    <row r="124" spans="1:15" s="99" customFormat="1" ht="37.5">
      <c r="A124" s="74" t="s">
        <v>208</v>
      </c>
      <c r="B124" s="162" t="s">
        <v>209</v>
      </c>
      <c r="C124" s="79" t="s">
        <v>13</v>
      </c>
      <c r="D124" s="46">
        <v>1</v>
      </c>
      <c r="E124" s="46">
        <v>0</v>
      </c>
      <c r="F124" s="62">
        <f t="shared" si="14"/>
        <v>-1</v>
      </c>
      <c r="G124" s="63">
        <f t="shared" si="13"/>
        <v>-1</v>
      </c>
      <c r="H124" s="2"/>
      <c r="I124" s="2"/>
    </row>
    <row r="125" spans="1:15" s="99" customFormat="1" ht="37.5">
      <c r="A125" s="74" t="s">
        <v>210</v>
      </c>
      <c r="B125" s="162" t="s">
        <v>211</v>
      </c>
      <c r="C125" s="79" t="s">
        <v>13</v>
      </c>
      <c r="D125" s="46">
        <v>1</v>
      </c>
      <c r="E125" s="46">
        <v>0</v>
      </c>
      <c r="F125" s="62">
        <f t="shared" si="14"/>
        <v>-1</v>
      </c>
      <c r="G125" s="63">
        <f t="shared" si="13"/>
        <v>-1</v>
      </c>
      <c r="H125" s="2"/>
      <c r="I125" s="2"/>
    </row>
    <row r="126" spans="1:15" s="99" customFormat="1" ht="37.5">
      <c r="A126" s="74" t="s">
        <v>212</v>
      </c>
      <c r="B126" s="162" t="s">
        <v>213</v>
      </c>
      <c r="C126" s="79" t="s">
        <v>13</v>
      </c>
      <c r="D126" s="46">
        <v>1</v>
      </c>
      <c r="E126" s="46">
        <v>0</v>
      </c>
      <c r="F126" s="62">
        <f t="shared" si="14"/>
        <v>-1</v>
      </c>
      <c r="G126" s="63">
        <f t="shared" si="13"/>
        <v>-1</v>
      </c>
      <c r="H126" s="2" t="str">
        <f>IF(D126&gt;D124,"Ошибка","OK")</f>
        <v>OK</v>
      </c>
      <c r="I126" s="2" t="str">
        <f>IF(E126&gt;E124,"Ошибка","OK")</f>
        <v>OK</v>
      </c>
    </row>
    <row r="127" spans="1:15" s="99" customFormat="1" ht="37.5">
      <c r="A127" s="74" t="s">
        <v>214</v>
      </c>
      <c r="B127" s="162" t="s">
        <v>215</v>
      </c>
      <c r="C127" s="79" t="s">
        <v>13</v>
      </c>
      <c r="D127" s="46">
        <v>1</v>
      </c>
      <c r="E127" s="46">
        <v>0</v>
      </c>
      <c r="F127" s="62">
        <f>+E127-D127</f>
        <v>-1</v>
      </c>
      <c r="G127" s="63">
        <f>+E127/D127-1</f>
        <v>-1</v>
      </c>
      <c r="H127" s="2"/>
      <c r="I127" s="2"/>
    </row>
    <row r="128" spans="1:15" s="99" customFormat="1" ht="37.5">
      <c r="A128" s="74" t="s">
        <v>216</v>
      </c>
      <c r="B128" s="162" t="s">
        <v>217</v>
      </c>
      <c r="C128" s="79" t="s">
        <v>13</v>
      </c>
      <c r="D128" s="105">
        <f>IF(D127&gt;D126,D127-D126,0)</f>
        <v>0</v>
      </c>
      <c r="E128" s="105">
        <f>IF(E127&gt;E126,E127-E126,0)</f>
        <v>0</v>
      </c>
      <c r="F128" s="62">
        <f t="shared" ref="F128:F129" si="19">+E128-D128</f>
        <v>0</v>
      </c>
      <c r="G128" s="63" t="e">
        <f t="shared" ref="G128:G129" si="20">+E128/D128-1</f>
        <v>#DIV/0!</v>
      </c>
      <c r="H128" s="2" t="str">
        <f>IF(D128+D126=D127,"OK","Ошибка")</f>
        <v>OK</v>
      </c>
      <c r="I128" s="2" t="str">
        <f>IF(E128+E126=E127,"OK","Ошибка")</f>
        <v>OK</v>
      </c>
    </row>
    <row r="129" spans="1:10" s="99" customFormat="1" ht="37.5">
      <c r="A129" s="74" t="s">
        <v>218</v>
      </c>
      <c r="B129" s="162" t="s">
        <v>219</v>
      </c>
      <c r="C129" s="79" t="s">
        <v>13</v>
      </c>
      <c r="D129" s="147">
        <f>IF(D124&gt;D126,D124-D126,0)</f>
        <v>0</v>
      </c>
      <c r="E129" s="147">
        <f>IF(E124&gt;E126,E124-E126,0)</f>
        <v>0</v>
      </c>
      <c r="F129" s="62">
        <f t="shared" si="19"/>
        <v>0</v>
      </c>
      <c r="G129" s="63" t="e">
        <f t="shared" si="20"/>
        <v>#DIV/0!</v>
      </c>
      <c r="H129" s="2"/>
      <c r="I129" s="2"/>
    </row>
    <row r="130" spans="1:10" s="95" customFormat="1" ht="60.75">
      <c r="A130" s="142" t="s">
        <v>220</v>
      </c>
      <c r="B130" s="157" t="s">
        <v>221</v>
      </c>
      <c r="C130" s="158" t="s">
        <v>13</v>
      </c>
      <c r="D130" s="130">
        <f>+D131+D132</f>
        <v>35</v>
      </c>
      <c r="E130" s="130">
        <f>+E131+E132</f>
        <v>49</v>
      </c>
      <c r="F130" s="130">
        <f t="shared" si="14"/>
        <v>14</v>
      </c>
      <c r="G130" s="131">
        <f t="shared" si="13"/>
        <v>0.39999999999999991</v>
      </c>
      <c r="H130" s="2"/>
      <c r="I130" s="2"/>
    </row>
    <row r="131" spans="1:10" s="99" customFormat="1" ht="37.5">
      <c r="A131" s="74" t="s">
        <v>222</v>
      </c>
      <c r="B131" s="162" t="s">
        <v>223</v>
      </c>
      <c r="C131" s="79" t="s">
        <v>13</v>
      </c>
      <c r="D131" s="46">
        <v>7</v>
      </c>
      <c r="E131" s="46">
        <v>3</v>
      </c>
      <c r="F131" s="148">
        <f t="shared" si="14"/>
        <v>-4</v>
      </c>
      <c r="G131" s="149">
        <f t="shared" si="13"/>
        <v>-0.5714285714285714</v>
      </c>
      <c r="H131" s="2"/>
      <c r="I131" s="2"/>
    </row>
    <row r="132" spans="1:10" s="99" customFormat="1" ht="37.5">
      <c r="A132" s="74" t="s">
        <v>224</v>
      </c>
      <c r="B132" s="162" t="s">
        <v>225</v>
      </c>
      <c r="C132" s="79" t="s">
        <v>13</v>
      </c>
      <c r="D132" s="46">
        <v>28</v>
      </c>
      <c r="E132" s="46">
        <v>46</v>
      </c>
      <c r="F132" s="148">
        <f t="shared" si="14"/>
        <v>18</v>
      </c>
      <c r="G132" s="149">
        <f t="shared" si="13"/>
        <v>0.64285714285714279</v>
      </c>
      <c r="H132" s="2"/>
      <c r="I132" s="2"/>
    </row>
    <row r="133" spans="1:10" s="99" customFormat="1" ht="37.5">
      <c r="A133" s="74" t="s">
        <v>226</v>
      </c>
      <c r="B133" s="162" t="s">
        <v>227</v>
      </c>
      <c r="C133" s="79" t="s">
        <v>13</v>
      </c>
      <c r="D133" s="46">
        <v>7</v>
      </c>
      <c r="E133" s="46">
        <v>3</v>
      </c>
      <c r="F133" s="148">
        <f t="shared" si="14"/>
        <v>-4</v>
      </c>
      <c r="G133" s="149">
        <f t="shared" si="13"/>
        <v>-0.5714285714285714</v>
      </c>
      <c r="H133" s="2" t="str">
        <f>IF(D133&gt;D131,"Ошибка","OK")</f>
        <v>OK</v>
      </c>
      <c r="I133" s="2" t="str">
        <f>IF(E133&gt;E131,"Ошибка","OK")</f>
        <v>OK</v>
      </c>
    </row>
    <row r="134" spans="1:10" s="99" customFormat="1" ht="18.75">
      <c r="A134" s="74" t="s">
        <v>228</v>
      </c>
      <c r="B134" s="162" t="s">
        <v>229</v>
      </c>
      <c r="C134" s="79" t="s">
        <v>13</v>
      </c>
      <c r="D134" s="46">
        <v>7</v>
      </c>
      <c r="E134" s="46">
        <v>3</v>
      </c>
      <c r="F134" s="148">
        <f t="shared" si="14"/>
        <v>-4</v>
      </c>
      <c r="G134" s="149">
        <f t="shared" si="13"/>
        <v>-0.5714285714285714</v>
      </c>
      <c r="H134" s="2" t="str">
        <f>IF(D134&gt;D130,"Ошибка","OK")</f>
        <v>OK</v>
      </c>
      <c r="I134" s="2" t="str">
        <f>IF(E134&gt;E130,"Ошибка","OK")</f>
        <v>OK</v>
      </c>
    </row>
    <row r="135" spans="1:10" s="99" customFormat="1" ht="37.5">
      <c r="A135" s="74" t="s">
        <v>230</v>
      </c>
      <c r="B135" s="162" t="s">
        <v>231</v>
      </c>
      <c r="C135" s="79" t="s">
        <v>13</v>
      </c>
      <c r="D135" s="105">
        <f>IF(D134&gt;D133,D134-D133,0)</f>
        <v>0</v>
      </c>
      <c r="E135" s="105">
        <f>IF(E134&gt;E133,E134-E133,0)</f>
        <v>0</v>
      </c>
      <c r="F135" s="148">
        <f t="shared" si="14"/>
        <v>0</v>
      </c>
      <c r="G135" s="149" t="e">
        <f t="shared" si="13"/>
        <v>#DIV/0!</v>
      </c>
      <c r="H135" s="2" t="str">
        <f>IF(D135+D133=D134,"OK","Ошибка")</f>
        <v>OK</v>
      </c>
      <c r="I135" s="2" t="str">
        <f>IF(E135+E133=E134,"OK","Ошибка")</f>
        <v>OK</v>
      </c>
    </row>
    <row r="136" spans="1:10" s="99" customFormat="1" ht="37.5">
      <c r="A136" s="74" t="s">
        <v>232</v>
      </c>
      <c r="B136" s="162" t="s">
        <v>233</v>
      </c>
      <c r="C136" s="79" t="s">
        <v>13</v>
      </c>
      <c r="D136" s="147">
        <f>IF(D131&gt;D133,D131-D133,0)</f>
        <v>0</v>
      </c>
      <c r="E136" s="147">
        <f>IF(E131&gt;E133,E131-E133,0)</f>
        <v>0</v>
      </c>
      <c r="F136" s="148">
        <f>+E136-D136</f>
        <v>0</v>
      </c>
      <c r="G136" s="149" t="e">
        <f>+E136/D136-1</f>
        <v>#DIV/0!</v>
      </c>
      <c r="H136" s="2"/>
      <c r="I136" s="2"/>
    </row>
    <row r="137" spans="1:10" s="95" customFormat="1" ht="141.75">
      <c r="A137" s="32" t="s">
        <v>234</v>
      </c>
      <c r="B137" s="160" t="s">
        <v>235</v>
      </c>
      <c r="C137" s="163" t="s">
        <v>13</v>
      </c>
      <c r="D137" s="164">
        <f>D138+D139+D140+D141+D142+D144+D143</f>
        <v>0</v>
      </c>
      <c r="E137" s="164">
        <f>E138+E139+E140+E141+E142+E144+E143</f>
        <v>3</v>
      </c>
      <c r="F137" s="59">
        <f t="shared" si="14"/>
        <v>3</v>
      </c>
      <c r="G137" s="60" t="e">
        <f t="shared" si="13"/>
        <v>#DIV/0!</v>
      </c>
      <c r="H137" s="2"/>
      <c r="I137" s="2"/>
      <c r="J137" s="216"/>
    </row>
    <row r="138" spans="1:10" s="99" customFormat="1" ht="93.75">
      <c r="A138" s="43" t="s">
        <v>236</v>
      </c>
      <c r="B138" s="162" t="s">
        <v>237</v>
      </c>
      <c r="C138" s="98" t="s">
        <v>13</v>
      </c>
      <c r="D138" s="46">
        <v>0</v>
      </c>
      <c r="E138" s="46">
        <v>3</v>
      </c>
      <c r="F138" s="62">
        <f t="shared" si="14"/>
        <v>3</v>
      </c>
      <c r="G138" s="63" t="e">
        <f t="shared" si="13"/>
        <v>#DIV/0!</v>
      </c>
      <c r="H138" s="84"/>
      <c r="I138" s="2"/>
    </row>
    <row r="139" spans="1:10" s="99" customFormat="1" ht="56.25">
      <c r="A139" s="43" t="s">
        <v>238</v>
      </c>
      <c r="B139" s="162" t="s">
        <v>239</v>
      </c>
      <c r="C139" s="98" t="s">
        <v>13</v>
      </c>
      <c r="D139" s="46">
        <v>0</v>
      </c>
      <c r="E139" s="46">
        <v>0</v>
      </c>
      <c r="F139" s="62">
        <f t="shared" si="14"/>
        <v>0</v>
      </c>
      <c r="G139" s="63" t="e">
        <f t="shared" ref="G139:G229" si="21">+E139/D139-1</f>
        <v>#DIV/0!</v>
      </c>
      <c r="H139" s="84"/>
      <c r="I139" s="2"/>
    </row>
    <row r="140" spans="1:10" s="217" customFormat="1" ht="37.5">
      <c r="A140" s="74" t="s">
        <v>240</v>
      </c>
      <c r="B140" s="162" t="s">
        <v>241</v>
      </c>
      <c r="C140" s="79" t="s">
        <v>13</v>
      </c>
      <c r="D140" s="46">
        <v>0</v>
      </c>
      <c r="E140" s="46">
        <v>0</v>
      </c>
      <c r="F140" s="148">
        <f t="shared" si="14"/>
        <v>0</v>
      </c>
      <c r="G140" s="149" t="e">
        <f t="shared" si="21"/>
        <v>#DIV/0!</v>
      </c>
      <c r="H140" s="165"/>
      <c r="I140" s="2"/>
    </row>
    <row r="141" spans="1:10" s="99" customFormat="1" ht="56.25">
      <c r="A141" s="43" t="s">
        <v>242</v>
      </c>
      <c r="B141" s="162" t="s">
        <v>243</v>
      </c>
      <c r="C141" s="79" t="s">
        <v>13</v>
      </c>
      <c r="D141" s="46">
        <v>0</v>
      </c>
      <c r="E141" s="46">
        <v>0</v>
      </c>
      <c r="F141" s="148">
        <f t="shared" si="14"/>
        <v>0</v>
      </c>
      <c r="G141" s="149" t="e">
        <f t="shared" si="21"/>
        <v>#DIV/0!</v>
      </c>
      <c r="H141" s="96"/>
      <c r="I141" s="2"/>
    </row>
    <row r="142" spans="1:10" s="99" customFormat="1" ht="56.25">
      <c r="A142" s="43" t="s">
        <v>244</v>
      </c>
      <c r="B142" s="162" t="s">
        <v>245</v>
      </c>
      <c r="C142" s="79" t="s">
        <v>13</v>
      </c>
      <c r="D142" s="46">
        <v>0</v>
      </c>
      <c r="E142" s="46">
        <v>0</v>
      </c>
      <c r="F142" s="148">
        <f t="shared" si="14"/>
        <v>0</v>
      </c>
      <c r="G142" s="149" t="e">
        <f t="shared" si="21"/>
        <v>#DIV/0!</v>
      </c>
      <c r="H142" s="96"/>
      <c r="I142" s="2"/>
    </row>
    <row r="143" spans="1:10" s="99" customFormat="1" ht="75">
      <c r="A143" s="43" t="s">
        <v>246</v>
      </c>
      <c r="B143" s="162" t="s">
        <v>247</v>
      </c>
      <c r="C143" s="79" t="s">
        <v>13</v>
      </c>
      <c r="D143" s="46">
        <v>0</v>
      </c>
      <c r="E143" s="46">
        <v>0</v>
      </c>
      <c r="F143" s="148">
        <f t="shared" si="14"/>
        <v>0</v>
      </c>
      <c r="G143" s="149" t="e">
        <f t="shared" si="21"/>
        <v>#DIV/0!</v>
      </c>
      <c r="H143" s="96"/>
      <c r="I143" s="2"/>
    </row>
    <row r="144" spans="1:10" s="99" customFormat="1" ht="37.5">
      <c r="A144" s="43" t="s">
        <v>248</v>
      </c>
      <c r="B144" s="162" t="s">
        <v>249</v>
      </c>
      <c r="C144" s="98" t="s">
        <v>13</v>
      </c>
      <c r="D144" s="46">
        <v>0</v>
      </c>
      <c r="E144" s="46">
        <v>0</v>
      </c>
      <c r="F144" s="62">
        <f t="shared" si="14"/>
        <v>0</v>
      </c>
      <c r="G144" s="63" t="e">
        <f t="shared" si="21"/>
        <v>#DIV/0!</v>
      </c>
      <c r="H144" s="96"/>
      <c r="I144" s="2"/>
    </row>
    <row r="145" spans="1:10" s="212" customFormat="1" ht="162">
      <c r="A145" s="127" t="s">
        <v>250</v>
      </c>
      <c r="B145" s="160" t="s">
        <v>251</v>
      </c>
      <c r="C145" s="161" t="s">
        <v>13</v>
      </c>
      <c r="D145" s="164">
        <f>+D146+D147+D148</f>
        <v>6</v>
      </c>
      <c r="E145" s="164">
        <f>+E146+E147+E148</f>
        <v>32</v>
      </c>
      <c r="F145" s="166">
        <f t="shared" si="14"/>
        <v>26</v>
      </c>
      <c r="G145" s="167">
        <f t="shared" si="21"/>
        <v>4.333333333333333</v>
      </c>
      <c r="H145" s="2" t="str">
        <f t="shared" ref="H145:I145" si="22">IF(D145=D150+D155,"ОК","Ошибка")</f>
        <v>ОК</v>
      </c>
      <c r="I145" s="2" t="str">
        <f t="shared" si="22"/>
        <v>ОК</v>
      </c>
      <c r="J145" s="217"/>
    </row>
    <row r="146" spans="1:10" s="99" customFormat="1" ht="75">
      <c r="A146" s="43" t="s">
        <v>252</v>
      </c>
      <c r="B146" s="162" t="s">
        <v>253</v>
      </c>
      <c r="C146" s="76" t="s">
        <v>13</v>
      </c>
      <c r="D146" s="154">
        <f>+D151+D156</f>
        <v>4</v>
      </c>
      <c r="E146" s="154">
        <f>+E151+E156</f>
        <v>10</v>
      </c>
      <c r="F146" s="50">
        <f t="shared" si="14"/>
        <v>6</v>
      </c>
      <c r="G146" s="64">
        <f t="shared" si="21"/>
        <v>1.5</v>
      </c>
      <c r="H146" s="2"/>
      <c r="I146" s="2"/>
    </row>
    <row r="147" spans="1:10" s="99" customFormat="1" ht="75">
      <c r="A147" s="43" t="s">
        <v>254</v>
      </c>
      <c r="B147" s="162" t="s">
        <v>255</v>
      </c>
      <c r="C147" s="76" t="s">
        <v>13</v>
      </c>
      <c r="D147" s="154">
        <f>D152+D157</f>
        <v>0</v>
      </c>
      <c r="E147" s="154">
        <f>E152+E157</f>
        <v>0</v>
      </c>
      <c r="F147" s="50">
        <f t="shared" si="14"/>
        <v>0</v>
      </c>
      <c r="G147" s="64" t="e">
        <f t="shared" si="21"/>
        <v>#DIV/0!</v>
      </c>
      <c r="H147" s="2"/>
      <c r="I147" s="2"/>
    </row>
    <row r="148" spans="1:10" s="99" customFormat="1" ht="75">
      <c r="A148" s="43" t="s">
        <v>256</v>
      </c>
      <c r="B148" s="162" t="s">
        <v>257</v>
      </c>
      <c r="C148" s="76" t="s">
        <v>13</v>
      </c>
      <c r="D148" s="154">
        <f>+D153+D158</f>
        <v>2</v>
      </c>
      <c r="E148" s="154">
        <f>+E153+E158</f>
        <v>22</v>
      </c>
      <c r="F148" s="50">
        <f t="shared" si="14"/>
        <v>20</v>
      </c>
      <c r="G148" s="64">
        <f t="shared" si="21"/>
        <v>10</v>
      </c>
      <c r="H148" s="2"/>
      <c r="I148" s="2"/>
    </row>
    <row r="149" spans="1:10" s="99" customFormat="1" ht="112.5">
      <c r="A149" s="43" t="s">
        <v>258</v>
      </c>
      <c r="B149" s="162" t="s">
        <v>259</v>
      </c>
      <c r="C149" s="98" t="s">
        <v>50</v>
      </c>
      <c r="D149" s="154">
        <f>+D154+D159</f>
        <v>168.4</v>
      </c>
      <c r="E149" s="154">
        <f>+E154+E159</f>
        <v>568.1</v>
      </c>
      <c r="F149" s="50">
        <f t="shared" si="14"/>
        <v>399.70000000000005</v>
      </c>
      <c r="G149" s="64">
        <f t="shared" si="21"/>
        <v>2.3735154394299287</v>
      </c>
      <c r="H149" s="2"/>
      <c r="I149" s="2"/>
    </row>
    <row r="150" spans="1:10" s="95" customFormat="1" ht="81">
      <c r="A150" s="142" t="s">
        <v>260</v>
      </c>
      <c r="B150" s="157" t="s">
        <v>261</v>
      </c>
      <c r="C150" s="129" t="s">
        <v>13</v>
      </c>
      <c r="D150" s="130">
        <f>+D151+D152+D153</f>
        <v>1</v>
      </c>
      <c r="E150" s="130">
        <f>+E151+E152+E153</f>
        <v>1</v>
      </c>
      <c r="F150" s="130">
        <f t="shared" si="14"/>
        <v>0</v>
      </c>
      <c r="G150" s="131">
        <f t="shared" si="21"/>
        <v>0</v>
      </c>
      <c r="H150" s="2"/>
      <c r="I150" s="2"/>
    </row>
    <row r="151" spans="1:10" s="209" customFormat="1" ht="56.25">
      <c r="A151" s="43" t="s">
        <v>262</v>
      </c>
      <c r="B151" s="162" t="s">
        <v>263</v>
      </c>
      <c r="C151" s="98" t="s">
        <v>13</v>
      </c>
      <c r="D151" s="46">
        <v>1</v>
      </c>
      <c r="E151" s="46">
        <v>1</v>
      </c>
      <c r="F151" s="50">
        <f t="shared" si="14"/>
        <v>0</v>
      </c>
      <c r="G151" s="64">
        <f t="shared" si="21"/>
        <v>0</v>
      </c>
      <c r="H151" s="2"/>
      <c r="I151" s="2"/>
    </row>
    <row r="152" spans="1:10" s="209" customFormat="1" ht="56.25">
      <c r="A152" s="43" t="s">
        <v>264</v>
      </c>
      <c r="B152" s="162" t="s">
        <v>265</v>
      </c>
      <c r="C152" s="98" t="s">
        <v>13</v>
      </c>
      <c r="D152" s="46">
        <v>0</v>
      </c>
      <c r="E152" s="46">
        <v>0</v>
      </c>
      <c r="F152" s="50">
        <f t="shared" si="14"/>
        <v>0</v>
      </c>
      <c r="G152" s="64" t="e">
        <f t="shared" si="21"/>
        <v>#DIV/0!</v>
      </c>
      <c r="H152" s="2"/>
      <c r="I152" s="2"/>
    </row>
    <row r="153" spans="1:10" s="209" customFormat="1" ht="56.25">
      <c r="A153" s="43" t="s">
        <v>266</v>
      </c>
      <c r="B153" s="162" t="s">
        <v>267</v>
      </c>
      <c r="C153" s="98" t="s">
        <v>13</v>
      </c>
      <c r="D153" s="46">
        <v>0</v>
      </c>
      <c r="E153" s="46">
        <v>0</v>
      </c>
      <c r="F153" s="50">
        <f t="shared" si="14"/>
        <v>0</v>
      </c>
      <c r="G153" s="64" t="e">
        <f t="shared" si="21"/>
        <v>#DIV/0!</v>
      </c>
      <c r="H153" s="2"/>
      <c r="I153" s="2"/>
    </row>
    <row r="154" spans="1:10" s="209" customFormat="1" ht="56.25">
      <c r="A154" s="43" t="s">
        <v>268</v>
      </c>
      <c r="B154" s="162" t="s">
        <v>269</v>
      </c>
      <c r="C154" s="98" t="s">
        <v>50</v>
      </c>
      <c r="D154" s="46">
        <v>36.1</v>
      </c>
      <c r="E154" s="46">
        <v>37.9</v>
      </c>
      <c r="F154" s="50">
        <f t="shared" si="14"/>
        <v>1.7999999999999972</v>
      </c>
      <c r="G154" s="64">
        <f t="shared" si="21"/>
        <v>4.9861495844875314E-2</v>
      </c>
      <c r="H154" s="2"/>
      <c r="I154" s="2"/>
    </row>
    <row r="155" spans="1:10" s="95" customFormat="1" ht="81">
      <c r="A155" s="142" t="s">
        <v>270</v>
      </c>
      <c r="B155" s="157" t="s">
        <v>271</v>
      </c>
      <c r="C155" s="129" t="s">
        <v>13</v>
      </c>
      <c r="D155" s="130">
        <f>D157+D158+D156</f>
        <v>5</v>
      </c>
      <c r="E155" s="130">
        <f>E157+E158+E156</f>
        <v>31</v>
      </c>
      <c r="F155" s="130">
        <f t="shared" si="14"/>
        <v>26</v>
      </c>
      <c r="G155" s="131">
        <f t="shared" si="21"/>
        <v>5.2</v>
      </c>
      <c r="H155" s="2"/>
      <c r="I155" s="2"/>
    </row>
    <row r="156" spans="1:10" s="209" customFormat="1" ht="56.25">
      <c r="A156" s="43" t="s">
        <v>272</v>
      </c>
      <c r="B156" s="162" t="s">
        <v>273</v>
      </c>
      <c r="C156" s="98" t="s">
        <v>13</v>
      </c>
      <c r="D156" s="46">
        <v>3</v>
      </c>
      <c r="E156" s="46">
        <v>9</v>
      </c>
      <c r="F156" s="62">
        <f t="shared" si="14"/>
        <v>6</v>
      </c>
      <c r="G156" s="63">
        <f t="shared" si="21"/>
        <v>2</v>
      </c>
      <c r="H156" s="2"/>
      <c r="I156" s="2"/>
    </row>
    <row r="157" spans="1:10" s="209" customFormat="1" ht="75">
      <c r="A157" s="43" t="s">
        <v>274</v>
      </c>
      <c r="B157" s="162" t="s">
        <v>275</v>
      </c>
      <c r="C157" s="98" t="s">
        <v>13</v>
      </c>
      <c r="D157" s="46">
        <v>0</v>
      </c>
      <c r="E157" s="46">
        <v>0</v>
      </c>
      <c r="F157" s="62">
        <f t="shared" si="14"/>
        <v>0</v>
      </c>
      <c r="G157" s="63" t="e">
        <f t="shared" si="21"/>
        <v>#DIV/0!</v>
      </c>
      <c r="H157" s="2"/>
      <c r="I157" s="2"/>
    </row>
    <row r="158" spans="1:10" s="209" customFormat="1" ht="75">
      <c r="A158" s="43" t="s">
        <v>276</v>
      </c>
      <c r="B158" s="162" t="s">
        <v>277</v>
      </c>
      <c r="C158" s="98" t="s">
        <v>13</v>
      </c>
      <c r="D158" s="46">
        <v>2</v>
      </c>
      <c r="E158" s="46">
        <v>22</v>
      </c>
      <c r="F158" s="62">
        <f t="shared" si="14"/>
        <v>20</v>
      </c>
      <c r="G158" s="63">
        <f t="shared" si="21"/>
        <v>10</v>
      </c>
      <c r="H158" s="2"/>
      <c r="I158" s="2"/>
    </row>
    <row r="159" spans="1:10" s="209" customFormat="1" ht="75">
      <c r="A159" s="43" t="s">
        <v>278</v>
      </c>
      <c r="B159" s="162" t="s">
        <v>279</v>
      </c>
      <c r="C159" s="98" t="s">
        <v>50</v>
      </c>
      <c r="D159" s="46">
        <v>132.30000000000001</v>
      </c>
      <c r="E159" s="46">
        <v>530.20000000000005</v>
      </c>
      <c r="F159" s="62">
        <f t="shared" si="14"/>
        <v>397.90000000000003</v>
      </c>
      <c r="G159" s="63">
        <f t="shared" si="21"/>
        <v>3.0075585789871502</v>
      </c>
      <c r="H159" s="2"/>
      <c r="I159" s="2"/>
    </row>
    <row r="160" spans="1:10" s="209" customFormat="1" ht="162">
      <c r="A160" s="32" t="s">
        <v>280</v>
      </c>
      <c r="B160" s="160" t="s">
        <v>281</v>
      </c>
      <c r="C160" s="98" t="s">
        <v>13</v>
      </c>
      <c r="D160" s="46">
        <v>0</v>
      </c>
      <c r="E160" s="46">
        <v>0</v>
      </c>
      <c r="F160" s="62">
        <f t="shared" si="14"/>
        <v>0</v>
      </c>
      <c r="G160" s="63" t="e">
        <f t="shared" si="21"/>
        <v>#DIV/0!</v>
      </c>
      <c r="H160" s="2"/>
      <c r="I160" s="2"/>
    </row>
    <row r="161" spans="1:9" s="95" customFormat="1" ht="40.5">
      <c r="A161" s="32" t="s">
        <v>282</v>
      </c>
      <c r="B161" s="160" t="s">
        <v>283</v>
      </c>
      <c r="C161" s="125" t="s">
        <v>13</v>
      </c>
      <c r="D161" s="59">
        <f>+D162+D163+D164</f>
        <v>9</v>
      </c>
      <c r="E161" s="59">
        <f>+E162+E163+E164</f>
        <v>10</v>
      </c>
      <c r="F161" s="168">
        <f t="shared" si="14"/>
        <v>1</v>
      </c>
      <c r="G161" s="169">
        <f t="shared" si="21"/>
        <v>0.11111111111111116</v>
      </c>
      <c r="H161" s="2"/>
      <c r="I161" s="2"/>
    </row>
    <row r="162" spans="1:9" s="99" customFormat="1" ht="18.75">
      <c r="A162" s="43" t="s">
        <v>284</v>
      </c>
      <c r="B162" s="170" t="s">
        <v>285</v>
      </c>
      <c r="C162" s="98" t="s">
        <v>13</v>
      </c>
      <c r="D162" s="46">
        <v>0</v>
      </c>
      <c r="E162" s="46">
        <v>0</v>
      </c>
      <c r="F162" s="62">
        <f t="shared" si="14"/>
        <v>0</v>
      </c>
      <c r="G162" s="63" t="e">
        <f t="shared" si="21"/>
        <v>#DIV/0!</v>
      </c>
      <c r="H162" s="2"/>
      <c r="I162" s="2"/>
    </row>
    <row r="163" spans="1:9" s="99" customFormat="1" ht="18.75">
      <c r="A163" s="43" t="s">
        <v>286</v>
      </c>
      <c r="B163" s="170" t="s">
        <v>287</v>
      </c>
      <c r="C163" s="98" t="s">
        <v>13</v>
      </c>
      <c r="D163" s="46">
        <v>4</v>
      </c>
      <c r="E163" s="46">
        <v>9</v>
      </c>
      <c r="F163" s="62">
        <f t="shared" si="14"/>
        <v>5</v>
      </c>
      <c r="G163" s="63">
        <f t="shared" si="21"/>
        <v>1.25</v>
      </c>
      <c r="H163" s="2"/>
      <c r="I163" s="2"/>
    </row>
    <row r="164" spans="1:9" s="99" customFormat="1" ht="18.75">
      <c r="A164" s="43" t="s">
        <v>288</v>
      </c>
      <c r="B164" s="170" t="s">
        <v>289</v>
      </c>
      <c r="C164" s="98" t="s">
        <v>13</v>
      </c>
      <c r="D164" s="46">
        <v>5</v>
      </c>
      <c r="E164" s="46">
        <v>1</v>
      </c>
      <c r="F164" s="62">
        <f t="shared" si="14"/>
        <v>-4</v>
      </c>
      <c r="G164" s="63">
        <f t="shared" si="21"/>
        <v>-0.8</v>
      </c>
      <c r="H164" s="2"/>
      <c r="I164" s="2"/>
    </row>
    <row r="165" spans="1:9" s="95" customFormat="1" ht="40.5">
      <c r="A165" s="32" t="s">
        <v>290</v>
      </c>
      <c r="B165" s="160" t="s">
        <v>291</v>
      </c>
      <c r="C165" s="125" t="s">
        <v>292</v>
      </c>
      <c r="D165" s="46">
        <v>52</v>
      </c>
      <c r="E165" s="46">
        <v>52</v>
      </c>
      <c r="F165" s="50">
        <f t="shared" si="14"/>
        <v>0</v>
      </c>
      <c r="G165" s="64">
        <f t="shared" si="21"/>
        <v>0</v>
      </c>
      <c r="H165" s="2"/>
      <c r="I165" s="110"/>
    </row>
    <row r="166" spans="1:9" s="99" customFormat="1" ht="18.75">
      <c r="A166" s="43" t="s">
        <v>293</v>
      </c>
      <c r="B166" s="170" t="s">
        <v>294</v>
      </c>
      <c r="C166" s="98" t="s">
        <v>292</v>
      </c>
      <c r="D166" s="46">
        <v>37</v>
      </c>
      <c r="E166" s="46">
        <v>34</v>
      </c>
      <c r="F166" s="50">
        <f t="shared" si="14"/>
        <v>-3</v>
      </c>
      <c r="G166" s="64">
        <f t="shared" si="21"/>
        <v>-8.108108108108103E-2</v>
      </c>
      <c r="H166" s="2"/>
      <c r="I166" s="2"/>
    </row>
    <row r="167" spans="1:9" s="95" customFormat="1" ht="60.75">
      <c r="A167" s="32" t="s">
        <v>295</v>
      </c>
      <c r="B167" s="160" t="s">
        <v>296</v>
      </c>
      <c r="C167" s="125" t="s">
        <v>50</v>
      </c>
      <c r="D167" s="59">
        <f>+D168+D169</f>
        <v>47377</v>
      </c>
      <c r="E167" s="59">
        <f>+E168+E169</f>
        <v>52839.8</v>
      </c>
      <c r="F167" s="50">
        <f>+E167-D167</f>
        <v>5462.8000000000029</v>
      </c>
      <c r="G167" s="64">
        <f>+E167/D167-1</f>
        <v>0.11530489478016759</v>
      </c>
      <c r="H167" s="2"/>
      <c r="I167" s="2"/>
    </row>
    <row r="168" spans="1:9" s="95" customFormat="1">
      <c r="A168" s="76" t="s">
        <v>297</v>
      </c>
      <c r="B168" s="162" t="s">
        <v>298</v>
      </c>
      <c r="C168" s="144" t="s">
        <v>50</v>
      </c>
      <c r="D168" s="46">
        <v>47115.5</v>
      </c>
      <c r="E168" s="46">
        <v>52029</v>
      </c>
      <c r="F168" s="50">
        <f>+E168-D168</f>
        <v>4913.5</v>
      </c>
      <c r="G168" s="64">
        <f>+E168/D168-1</f>
        <v>0.10428627521728528</v>
      </c>
      <c r="H168" s="2"/>
      <c r="I168" s="2"/>
    </row>
    <row r="169" spans="1:9" s="95" customFormat="1">
      <c r="A169" s="76" t="s">
        <v>299</v>
      </c>
      <c r="B169" s="171" t="s">
        <v>300</v>
      </c>
      <c r="C169" s="172" t="s">
        <v>50</v>
      </c>
      <c r="D169" s="46">
        <v>261.5</v>
      </c>
      <c r="E169" s="46">
        <v>810.8</v>
      </c>
      <c r="F169" s="54">
        <f>+E169-D169</f>
        <v>549.29999999999995</v>
      </c>
      <c r="G169" s="89">
        <f>+E169/D169-1</f>
        <v>2.1005736137667301</v>
      </c>
      <c r="H169" s="2"/>
      <c r="I169" s="2"/>
    </row>
    <row r="170" spans="1:9" s="95" customFormat="1">
      <c r="A170" s="173" t="s">
        <v>301</v>
      </c>
      <c r="B170" s="174"/>
      <c r="C170" s="175"/>
      <c r="D170" s="176"/>
      <c r="E170" s="176"/>
      <c r="F170" s="177"/>
      <c r="G170" s="178"/>
      <c r="H170" s="2"/>
      <c r="I170" s="2"/>
    </row>
    <row r="171" spans="1:9" s="214" customFormat="1" ht="81">
      <c r="A171" s="179" t="s">
        <v>302</v>
      </c>
      <c r="B171" s="180" t="s">
        <v>303</v>
      </c>
      <c r="C171" s="139" t="s">
        <v>304</v>
      </c>
      <c r="D171" s="181">
        <f>+D105/D168</f>
        <v>6.2951682567308001E-2</v>
      </c>
      <c r="E171" s="181">
        <f>+E105/E168</f>
        <v>13.422835341828595</v>
      </c>
      <c r="F171" s="182">
        <f t="shared" si="14"/>
        <v>13.359883659261287</v>
      </c>
      <c r="G171" s="183">
        <f t="shared" si="21"/>
        <v>212.22440949019727</v>
      </c>
      <c r="H171" s="110"/>
      <c r="I171" s="110"/>
    </row>
    <row r="172" spans="1:9" s="95" customFormat="1" ht="101.25">
      <c r="A172" s="133" t="s">
        <v>305</v>
      </c>
      <c r="B172" s="157" t="s">
        <v>306</v>
      </c>
      <c r="C172" s="158" t="s">
        <v>307</v>
      </c>
      <c r="D172" s="184">
        <f>D87/D85</f>
        <v>1</v>
      </c>
      <c r="E172" s="184">
        <f>E87/E85</f>
        <v>1</v>
      </c>
      <c r="F172" s="105">
        <f t="shared" si="14"/>
        <v>0</v>
      </c>
      <c r="G172" s="106">
        <f t="shared" si="21"/>
        <v>0</v>
      </c>
      <c r="H172" s="84"/>
      <c r="I172" s="2"/>
    </row>
    <row r="173" spans="1:9" s="95" customFormat="1" ht="121.5">
      <c r="A173" s="142" t="s">
        <v>308</v>
      </c>
      <c r="B173" s="157" t="s">
        <v>309</v>
      </c>
      <c r="C173" s="129" t="s">
        <v>307</v>
      </c>
      <c r="D173" s="185">
        <f>+D119/D117</f>
        <v>1</v>
      </c>
      <c r="E173" s="185">
        <f>+E119/E117</f>
        <v>1</v>
      </c>
      <c r="F173" s="50">
        <f t="shared" ref="F173:F186" si="23">+E173-D173</f>
        <v>0</v>
      </c>
      <c r="G173" s="64">
        <f t="shared" si="21"/>
        <v>0</v>
      </c>
      <c r="H173" s="2"/>
      <c r="I173" s="2"/>
    </row>
    <row r="174" spans="1:9" s="95" customFormat="1" ht="121.5">
      <c r="A174" s="142" t="s">
        <v>310</v>
      </c>
      <c r="B174" s="157" t="s">
        <v>311</v>
      </c>
      <c r="C174" s="129" t="s">
        <v>307</v>
      </c>
      <c r="D174" s="185">
        <f>+D126/D124</f>
        <v>1</v>
      </c>
      <c r="E174" s="185" t="e">
        <f>+E126/E124</f>
        <v>#DIV/0!</v>
      </c>
      <c r="F174" s="50" t="e">
        <f t="shared" si="23"/>
        <v>#DIV/0!</v>
      </c>
      <c r="G174" s="64" t="e">
        <f t="shared" si="21"/>
        <v>#DIV/0!</v>
      </c>
      <c r="H174" s="2"/>
      <c r="I174" s="2"/>
    </row>
    <row r="175" spans="1:9" s="95" customFormat="1" ht="101.25">
      <c r="A175" s="142" t="s">
        <v>312</v>
      </c>
      <c r="B175" s="186" t="s">
        <v>313</v>
      </c>
      <c r="C175" s="187" t="s">
        <v>307</v>
      </c>
      <c r="D175" s="188">
        <f>+D133/D131</f>
        <v>1</v>
      </c>
      <c r="E175" s="188">
        <f>+E133/E131</f>
        <v>1</v>
      </c>
      <c r="F175" s="54">
        <f t="shared" si="23"/>
        <v>0</v>
      </c>
      <c r="G175" s="89">
        <f t="shared" si="21"/>
        <v>0</v>
      </c>
      <c r="H175" s="2"/>
      <c r="I175" s="2"/>
    </row>
    <row r="176" spans="1:9" s="95" customFormat="1" ht="40.5">
      <c r="A176" s="142" t="s">
        <v>314</v>
      </c>
      <c r="B176" s="157" t="s">
        <v>315</v>
      </c>
      <c r="C176" s="129" t="s">
        <v>154</v>
      </c>
      <c r="D176" s="189">
        <f>D56/D24</f>
        <v>176.09803921568627</v>
      </c>
      <c r="E176" s="189">
        <f>E56/E24</f>
        <v>28561.882417582416</v>
      </c>
      <c r="F176" s="54">
        <f t="shared" si="23"/>
        <v>28385.78437836673</v>
      </c>
      <c r="G176" s="89">
        <f t="shared" si="21"/>
        <v>161.19307463497418</v>
      </c>
      <c r="H176" s="2"/>
      <c r="I176" s="2"/>
    </row>
    <row r="177" spans="1:9" s="95" customFormat="1" ht="40.5">
      <c r="A177" s="142" t="s">
        <v>316</v>
      </c>
      <c r="B177" s="190" t="s">
        <v>317</v>
      </c>
      <c r="C177" s="129" t="s">
        <v>154</v>
      </c>
      <c r="D177" s="189">
        <f>D57/D24</f>
        <v>81.520915032679738</v>
      </c>
      <c r="E177" s="189">
        <f>E57/E24</f>
        <v>27338.46043956044</v>
      </c>
      <c r="F177" s="50">
        <f t="shared" si="23"/>
        <v>27256.939524527759</v>
      </c>
      <c r="G177" s="64">
        <f t="shared" si="21"/>
        <v>334.35517147472058</v>
      </c>
      <c r="H177" s="2"/>
      <c r="I177" s="2"/>
    </row>
    <row r="178" spans="1:9" s="95" customFormat="1" ht="60.75">
      <c r="A178" s="142" t="s">
        <v>318</v>
      </c>
      <c r="B178" s="157" t="s">
        <v>319</v>
      </c>
      <c r="C178" s="129" t="s">
        <v>307</v>
      </c>
      <c r="D178" s="185">
        <f>+D56/D37</f>
        <v>4.5805712148604979E-4</v>
      </c>
      <c r="E178" s="185">
        <f>+E56/E37</f>
        <v>4.3322079317956702E-2</v>
      </c>
      <c r="F178" s="50">
        <f t="shared" si="23"/>
        <v>4.2864022196470654E-2</v>
      </c>
      <c r="G178" s="64">
        <f t="shared" si="21"/>
        <v>93.577897135207152</v>
      </c>
      <c r="H178" s="2"/>
      <c r="I178" s="2"/>
    </row>
    <row r="179" spans="1:9" s="95" customFormat="1" ht="60.75">
      <c r="A179" s="142" t="s">
        <v>320</v>
      </c>
      <c r="B179" s="190" t="s">
        <v>321</v>
      </c>
      <c r="C179" s="129" t="s">
        <v>307</v>
      </c>
      <c r="D179" s="185">
        <f>+D57/D37</f>
        <v>2.1204799239724802E-4</v>
      </c>
      <c r="E179" s="185">
        <f>+E57/E37</f>
        <v>4.146641787392763E-2</v>
      </c>
      <c r="F179" s="50">
        <f t="shared" si="23"/>
        <v>4.1254369881530382E-2</v>
      </c>
      <c r="G179" s="64">
        <f t="shared" si="21"/>
        <v>194.55204180497483</v>
      </c>
      <c r="H179" s="2"/>
      <c r="I179" s="2"/>
    </row>
    <row r="180" spans="1:9" s="95" customFormat="1">
      <c r="A180" s="191" t="s">
        <v>322</v>
      </c>
      <c r="B180" s="192" t="s">
        <v>323</v>
      </c>
      <c r="C180" s="193"/>
      <c r="D180" s="194"/>
      <c r="E180" s="194"/>
      <c r="F180" s="177"/>
      <c r="G180" s="178"/>
      <c r="H180" s="2"/>
      <c r="I180" s="2"/>
    </row>
    <row r="181" spans="1:9" s="99" customFormat="1" ht="56.25">
      <c r="A181" s="43" t="s">
        <v>324</v>
      </c>
      <c r="B181" s="195" t="s">
        <v>325</v>
      </c>
      <c r="C181" s="116" t="s">
        <v>13</v>
      </c>
      <c r="D181" s="196">
        <f>D15/D166</f>
        <v>0.67567567567567566</v>
      </c>
      <c r="E181" s="196">
        <f>E15/E166</f>
        <v>0.67647058823529416</v>
      </c>
      <c r="F181" s="77">
        <f t="shared" si="23"/>
        <v>7.9491255961849916E-4</v>
      </c>
      <c r="G181" s="78">
        <f t="shared" si="21"/>
        <v>1.1764705882353343E-3</v>
      </c>
      <c r="H181" s="2"/>
      <c r="I181" s="2"/>
    </row>
    <row r="182" spans="1:9" s="99" customFormat="1" ht="37.5">
      <c r="A182" s="43" t="s">
        <v>326</v>
      </c>
      <c r="B182" s="170" t="s">
        <v>327</v>
      </c>
      <c r="C182" s="98" t="s">
        <v>13</v>
      </c>
      <c r="D182" s="197">
        <f>+D24/D166</f>
        <v>4.1351351351351351</v>
      </c>
      <c r="E182" s="197">
        <f>+E24/E166</f>
        <v>2.6764705882352939</v>
      </c>
      <c r="F182" s="62">
        <f t="shared" si="23"/>
        <v>-1.4586645468998412</v>
      </c>
      <c r="G182" s="63">
        <f t="shared" si="21"/>
        <v>-0.35274894271434065</v>
      </c>
      <c r="H182" s="2"/>
      <c r="I182" s="2"/>
    </row>
    <row r="183" spans="1:9" s="99" customFormat="1" ht="18.75">
      <c r="A183" s="74" t="s">
        <v>328</v>
      </c>
      <c r="B183" s="170" t="s">
        <v>329</v>
      </c>
      <c r="C183" s="98" t="s">
        <v>13</v>
      </c>
      <c r="D183" s="197">
        <f>+D56/D166</f>
        <v>728.18918918918916</v>
      </c>
      <c r="E183" s="197">
        <f>+E56/E166</f>
        <v>76445.038235294109</v>
      </c>
      <c r="F183" s="62">
        <f t="shared" si="23"/>
        <v>75716.849046104922</v>
      </c>
      <c r="G183" s="63">
        <f t="shared" si="21"/>
        <v>103.97963904189891</v>
      </c>
      <c r="H183" s="2"/>
      <c r="I183" s="2"/>
    </row>
    <row r="184" spans="1:9" s="217" customFormat="1" ht="18.75">
      <c r="A184" s="43" t="s">
        <v>330</v>
      </c>
      <c r="B184" s="170" t="s">
        <v>331</v>
      </c>
      <c r="C184" s="79" t="s">
        <v>50</v>
      </c>
      <c r="D184" s="198">
        <f>+D57/D166</f>
        <v>337.1</v>
      </c>
      <c r="E184" s="198">
        <f>+E57/E166</f>
        <v>73170.585294117642</v>
      </c>
      <c r="F184" s="148">
        <f t="shared" si="23"/>
        <v>72833.485294117636</v>
      </c>
      <c r="G184" s="149">
        <f t="shared" si="21"/>
        <v>216.05898930322644</v>
      </c>
      <c r="H184" s="2"/>
      <c r="I184" s="2"/>
    </row>
    <row r="185" spans="1:9" s="99" customFormat="1" ht="56.25">
      <c r="A185" s="43" t="s">
        <v>332</v>
      </c>
      <c r="B185" s="170" t="s">
        <v>333</v>
      </c>
      <c r="C185" s="98" t="s">
        <v>50</v>
      </c>
      <c r="D185" s="197">
        <f>+D105/D166</f>
        <v>80.162162162162161</v>
      </c>
      <c r="E185" s="197">
        <f>+E105/E166</f>
        <v>20540.491176470587</v>
      </c>
      <c r="F185" s="62">
        <f t="shared" si="23"/>
        <v>20460.329014308423</v>
      </c>
      <c r="G185" s="63">
        <f t="shared" si="21"/>
        <v>255.23674090674706</v>
      </c>
      <c r="H185" s="2"/>
      <c r="I185" s="2"/>
    </row>
    <row r="186" spans="1:9" s="99" customFormat="1" ht="56.25">
      <c r="A186" s="43" t="s">
        <v>334</v>
      </c>
      <c r="B186" s="170" t="s">
        <v>335</v>
      </c>
      <c r="C186" s="98" t="s">
        <v>50</v>
      </c>
      <c r="D186" s="197">
        <f>D37/D166</f>
        <v>1589734.4567567569</v>
      </c>
      <c r="E186" s="197">
        <f>E37/E166</f>
        <v>1764574.5411764705</v>
      </c>
      <c r="F186" s="62">
        <f t="shared" si="23"/>
        <v>174840.08441971359</v>
      </c>
      <c r="G186" s="63">
        <f t="shared" si="21"/>
        <v>0.10998068493552537</v>
      </c>
      <c r="H186" s="2"/>
      <c r="I186" s="2"/>
    </row>
    <row r="187" spans="1:9" s="99" customFormat="1" ht="18.75">
      <c r="A187" s="218"/>
      <c r="B187" s="219"/>
      <c r="C187" s="219"/>
      <c r="D187" s="219"/>
      <c r="E187" s="219"/>
      <c r="F187" s="219"/>
      <c r="G187" s="219"/>
      <c r="H187" s="2"/>
      <c r="I187" s="2"/>
    </row>
    <row r="188" spans="1:9" s="95" customFormat="1">
      <c r="A188" s="220"/>
      <c r="B188" s="221"/>
      <c r="C188" s="222"/>
      <c r="D188" s="10"/>
      <c r="E188" s="10"/>
      <c r="F188" s="223"/>
      <c r="G188" s="224"/>
      <c r="H188" s="2"/>
      <c r="I188" s="2"/>
    </row>
    <row r="189" spans="1:9" s="95" customFormat="1">
      <c r="A189" s="220"/>
      <c r="B189" s="225"/>
      <c r="C189" s="226"/>
      <c r="D189" s="10"/>
      <c r="E189" s="10"/>
      <c r="F189" s="223"/>
      <c r="G189" s="224"/>
      <c r="H189" s="2"/>
      <c r="I189" s="2"/>
    </row>
    <row r="190" spans="1:9" s="95" customFormat="1" ht="21">
      <c r="A190" s="220"/>
      <c r="B190" s="227"/>
      <c r="C190" s="226"/>
      <c r="D190" s="10"/>
      <c r="E190" s="10"/>
      <c r="F190" s="10"/>
      <c r="G190" s="11"/>
      <c r="H190" s="2"/>
      <c r="I190" s="2"/>
    </row>
    <row r="191" spans="1:9" s="95" customFormat="1" ht="21">
      <c r="A191" s="220"/>
      <c r="B191" s="227"/>
      <c r="C191" s="226"/>
      <c r="D191" s="10"/>
      <c r="E191" s="10"/>
      <c r="F191" s="10"/>
      <c r="G191" s="11"/>
      <c r="H191" s="2"/>
      <c r="I191" s="2"/>
    </row>
    <row r="192" spans="1:9" s="95" customFormat="1" ht="21">
      <c r="A192" s="220"/>
      <c r="B192" s="227"/>
      <c r="C192" s="226"/>
      <c r="D192" s="10"/>
      <c r="E192" s="10"/>
      <c r="F192" s="10"/>
      <c r="G192" s="11"/>
      <c r="H192" s="2"/>
      <c r="I192" s="2"/>
    </row>
    <row r="193" spans="1:9" s="95" customFormat="1" ht="21">
      <c r="A193" s="220"/>
      <c r="B193" s="227"/>
      <c r="C193" s="226"/>
      <c r="D193" s="10"/>
      <c r="E193" s="10"/>
      <c r="F193" s="10"/>
      <c r="G193" s="11"/>
      <c r="H193" s="2"/>
      <c r="I193" s="2"/>
    </row>
    <row r="194" spans="1:9" s="95" customFormat="1" ht="21">
      <c r="A194" s="220"/>
      <c r="B194" s="227"/>
      <c r="C194" s="226"/>
      <c r="D194" s="10"/>
      <c r="E194" s="10"/>
      <c r="F194" s="10"/>
      <c r="G194" s="11"/>
      <c r="H194" s="2"/>
      <c r="I194" s="2"/>
    </row>
    <row r="195" spans="1:9" s="95" customFormat="1" ht="21">
      <c r="A195" s="220"/>
      <c r="B195" s="227"/>
      <c r="C195" s="226"/>
      <c r="D195" s="10"/>
      <c r="E195" s="10"/>
      <c r="F195" s="10"/>
      <c r="G195" s="11"/>
      <c r="H195" s="2"/>
      <c r="I195" s="2"/>
    </row>
    <row r="196" spans="1:9" s="95" customFormat="1" ht="21">
      <c r="A196" s="220"/>
      <c r="B196" s="227"/>
      <c r="C196" s="226"/>
      <c r="D196" s="10"/>
      <c r="E196" s="10"/>
      <c r="F196" s="10"/>
      <c r="G196" s="11"/>
      <c r="H196" s="2"/>
      <c r="I196" s="2"/>
    </row>
    <row r="197" spans="1:9" s="95" customFormat="1" ht="21">
      <c r="A197" s="220"/>
      <c r="B197" s="227"/>
      <c r="C197" s="226"/>
      <c r="D197" s="10"/>
      <c r="E197" s="10"/>
      <c r="F197" s="10"/>
      <c r="G197" s="11"/>
      <c r="H197" s="2"/>
      <c r="I197" s="2"/>
    </row>
    <row r="198" spans="1:9" s="95" customFormat="1" ht="21">
      <c r="A198" s="220"/>
      <c r="B198" s="227"/>
      <c r="C198" s="226"/>
      <c r="D198" s="10"/>
      <c r="E198" s="10"/>
      <c r="F198" s="10"/>
      <c r="G198" s="11"/>
      <c r="H198" s="2"/>
      <c r="I198" s="2"/>
    </row>
    <row r="199" spans="1:9" s="95" customFormat="1" ht="21">
      <c r="A199" s="220"/>
      <c r="B199" s="227"/>
      <c r="C199" s="226"/>
      <c r="D199" s="10"/>
      <c r="E199" s="10"/>
      <c r="F199" s="10"/>
      <c r="G199" s="11"/>
      <c r="H199" s="2"/>
      <c r="I199" s="2"/>
    </row>
    <row r="200" spans="1:9" s="95" customFormat="1" ht="21">
      <c r="A200" s="220"/>
      <c r="B200" s="227"/>
      <c r="C200" s="226"/>
      <c r="D200" s="10"/>
      <c r="E200" s="10"/>
      <c r="F200" s="10"/>
      <c r="G200" s="11"/>
      <c r="H200" s="2"/>
      <c r="I200" s="2"/>
    </row>
    <row r="201" spans="1:9" s="95" customFormat="1" ht="21">
      <c r="A201" s="220"/>
      <c r="B201" s="227"/>
      <c r="C201" s="226"/>
      <c r="D201" s="10"/>
      <c r="E201" s="10"/>
      <c r="F201" s="10"/>
      <c r="G201" s="11"/>
      <c r="H201" s="2"/>
      <c r="I201" s="2"/>
    </row>
    <row r="202" spans="1:9" s="95" customFormat="1" ht="21">
      <c r="A202" s="220"/>
      <c r="B202" s="227"/>
      <c r="C202" s="226"/>
      <c r="D202" s="10"/>
      <c r="E202" s="10"/>
      <c r="F202" s="10"/>
      <c r="G202" s="11"/>
      <c r="H202" s="2"/>
      <c r="I202" s="2"/>
    </row>
    <row r="203" spans="1:9" s="95" customFormat="1" ht="21">
      <c r="A203" s="220"/>
      <c r="B203" s="227"/>
      <c r="C203" s="226"/>
      <c r="D203" s="10"/>
      <c r="E203" s="10"/>
      <c r="F203" s="10"/>
      <c r="G203" s="11"/>
      <c r="H203" s="2"/>
      <c r="I203" s="2"/>
    </row>
    <row r="204" spans="1:9" s="95" customFormat="1" ht="21">
      <c r="A204" s="220"/>
      <c r="B204" s="227"/>
      <c r="C204" s="226"/>
      <c r="D204" s="10"/>
      <c r="E204" s="10"/>
      <c r="F204" s="10"/>
      <c r="G204" s="11"/>
      <c r="H204" s="2"/>
      <c r="I204" s="2"/>
    </row>
    <row r="205" spans="1:9" s="95" customFormat="1" ht="21">
      <c r="A205" s="220"/>
      <c r="B205" s="227"/>
      <c r="C205" s="226"/>
      <c r="D205" s="10"/>
      <c r="E205" s="10"/>
      <c r="F205" s="10"/>
      <c r="G205" s="11"/>
      <c r="H205" s="2"/>
      <c r="I205" s="2"/>
    </row>
    <row r="206" spans="1:9" s="95" customFormat="1" ht="21">
      <c r="A206" s="220"/>
      <c r="B206" s="227"/>
      <c r="C206" s="226"/>
      <c r="D206" s="10"/>
      <c r="E206" s="10"/>
      <c r="F206" s="10"/>
      <c r="G206" s="11"/>
      <c r="H206" s="2"/>
      <c r="I206" s="2"/>
    </row>
    <row r="207" spans="1:9" s="95" customFormat="1" ht="21">
      <c r="A207" s="220"/>
      <c r="B207" s="227"/>
      <c r="C207" s="226"/>
      <c r="D207" s="10"/>
      <c r="E207" s="10"/>
      <c r="F207" s="10"/>
      <c r="G207" s="11"/>
      <c r="H207" s="2"/>
      <c r="I207" s="2"/>
    </row>
    <row r="208" spans="1:9" s="95" customFormat="1" ht="21">
      <c r="A208" s="220"/>
      <c r="B208" s="227"/>
      <c r="C208" s="226"/>
      <c r="D208" s="10"/>
      <c r="E208" s="10"/>
      <c r="F208" s="10"/>
      <c r="G208" s="11"/>
      <c r="H208" s="2"/>
      <c r="I208" s="2"/>
    </row>
    <row r="209" spans="1:9" s="95" customFormat="1" ht="21">
      <c r="A209" s="220"/>
      <c r="B209" s="227"/>
      <c r="C209" s="226"/>
      <c r="D209" s="10"/>
      <c r="E209" s="10"/>
      <c r="F209" s="10"/>
      <c r="G209" s="11"/>
      <c r="H209" s="2"/>
      <c r="I209" s="2"/>
    </row>
    <row r="210" spans="1:9" s="95" customFormat="1" ht="21">
      <c r="A210" s="220"/>
      <c r="B210" s="227"/>
      <c r="C210" s="226"/>
      <c r="D210" s="10"/>
      <c r="E210" s="10"/>
      <c r="F210" s="10"/>
      <c r="G210" s="11"/>
      <c r="H210" s="2"/>
      <c r="I210" s="2"/>
    </row>
    <row r="211" spans="1:9" s="95" customFormat="1" ht="21">
      <c r="A211" s="220"/>
      <c r="B211" s="227"/>
      <c r="C211" s="226"/>
      <c r="D211" s="10"/>
      <c r="E211" s="10"/>
      <c r="F211" s="10"/>
      <c r="G211" s="11"/>
      <c r="H211" s="2"/>
      <c r="I211" s="2"/>
    </row>
    <row r="212" spans="1:9" s="95" customFormat="1" ht="21">
      <c r="A212" s="220"/>
      <c r="B212" s="227"/>
      <c r="C212" s="226"/>
      <c r="D212" s="10"/>
      <c r="E212" s="10"/>
      <c r="F212" s="10"/>
      <c r="G212" s="11"/>
      <c r="H212" s="2"/>
      <c r="I212" s="2"/>
    </row>
    <row r="213" spans="1:9" s="95" customFormat="1" ht="21">
      <c r="A213" s="220"/>
      <c r="B213" s="227"/>
      <c r="C213" s="226"/>
      <c r="D213" s="10"/>
      <c r="E213" s="10"/>
      <c r="F213" s="10"/>
      <c r="G213" s="11"/>
      <c r="H213" s="2"/>
      <c r="I213" s="2"/>
    </row>
    <row r="214" spans="1:9" s="95" customFormat="1" ht="21">
      <c r="A214" s="220"/>
      <c r="B214" s="227"/>
      <c r="C214" s="226"/>
      <c r="D214" s="10"/>
      <c r="E214" s="10"/>
      <c r="F214" s="10"/>
      <c r="G214" s="11"/>
      <c r="H214" s="2"/>
      <c r="I214" s="2"/>
    </row>
    <row r="215" spans="1:9" s="95" customFormat="1" ht="21">
      <c r="A215" s="220"/>
      <c r="B215" s="227"/>
      <c r="C215" s="226"/>
      <c r="D215" s="10"/>
      <c r="E215" s="10"/>
      <c r="F215" s="10"/>
      <c r="G215" s="11"/>
      <c r="H215" s="2"/>
      <c r="I215" s="2"/>
    </row>
    <row r="216" spans="1:9" s="95" customFormat="1" ht="21">
      <c r="A216" s="220"/>
      <c r="B216" s="227"/>
      <c r="C216" s="226"/>
      <c r="D216" s="10"/>
      <c r="E216" s="10"/>
      <c r="F216" s="10"/>
      <c r="G216" s="11"/>
      <c r="H216" s="2"/>
      <c r="I216" s="2"/>
    </row>
    <row r="217" spans="1:9" s="95" customFormat="1" ht="21">
      <c r="A217" s="220"/>
      <c r="B217" s="227"/>
      <c r="C217" s="226"/>
      <c r="D217" s="10"/>
      <c r="E217" s="10"/>
      <c r="F217" s="10"/>
      <c r="G217" s="11"/>
      <c r="H217" s="2"/>
      <c r="I217" s="2"/>
    </row>
    <row r="218" spans="1:9" s="95" customFormat="1" ht="21">
      <c r="A218" s="220"/>
      <c r="B218" s="227"/>
      <c r="C218" s="226"/>
      <c r="D218" s="10"/>
      <c r="E218" s="10"/>
      <c r="F218" s="10"/>
      <c r="G218" s="11"/>
      <c r="H218" s="2"/>
      <c r="I218" s="2"/>
    </row>
    <row r="219" spans="1:9" s="95" customFormat="1" ht="21">
      <c r="A219" s="220"/>
      <c r="B219" s="227"/>
      <c r="C219" s="226"/>
      <c r="D219" s="10"/>
      <c r="E219" s="10"/>
      <c r="F219" s="10"/>
      <c r="G219" s="11"/>
      <c r="H219" s="2"/>
      <c r="I219" s="2"/>
    </row>
    <row r="220" spans="1:9" s="95" customFormat="1" ht="21">
      <c r="A220" s="220"/>
      <c r="B220" s="227"/>
      <c r="C220" s="226"/>
      <c r="D220" s="10"/>
      <c r="E220" s="10"/>
      <c r="F220" s="10"/>
      <c r="G220" s="11"/>
      <c r="H220" s="2"/>
      <c r="I220" s="2"/>
    </row>
    <row r="221" spans="1:9" s="95" customFormat="1" ht="21">
      <c r="A221" s="220"/>
      <c r="B221" s="227"/>
      <c r="C221" s="226"/>
      <c r="D221" s="10"/>
      <c r="E221" s="10"/>
      <c r="F221" s="10"/>
      <c r="G221" s="11"/>
      <c r="H221" s="2"/>
      <c r="I221" s="2"/>
    </row>
    <row r="222" spans="1:9" s="95" customFormat="1" ht="21">
      <c r="A222" s="220"/>
      <c r="B222" s="227"/>
      <c r="C222" s="226"/>
      <c r="D222" s="10"/>
      <c r="E222" s="10"/>
      <c r="F222" s="10"/>
      <c r="G222" s="11"/>
      <c r="H222" s="2"/>
      <c r="I222" s="2"/>
    </row>
    <row r="223" spans="1:9" s="95" customFormat="1" ht="21">
      <c r="A223" s="220"/>
      <c r="B223" s="227"/>
      <c r="C223" s="226"/>
      <c r="D223" s="10"/>
      <c r="E223" s="10"/>
      <c r="F223" s="10"/>
      <c r="G223" s="11"/>
      <c r="H223" s="2"/>
      <c r="I223" s="2"/>
    </row>
    <row r="224" spans="1:9" s="95" customFormat="1" ht="21">
      <c r="A224" s="220"/>
      <c r="B224" s="227"/>
      <c r="C224" s="226"/>
      <c r="D224" s="10"/>
      <c r="E224" s="10"/>
      <c r="F224" s="10"/>
      <c r="G224" s="11"/>
      <c r="H224" s="2"/>
      <c r="I224" s="2"/>
    </row>
    <row r="225" spans="1:9" s="95" customFormat="1" ht="21">
      <c r="A225" s="220"/>
      <c r="B225" s="227"/>
      <c r="C225" s="226"/>
      <c r="D225" s="10"/>
      <c r="E225" s="10"/>
      <c r="F225" s="10"/>
      <c r="G225" s="11"/>
      <c r="H225" s="2"/>
      <c r="I225" s="2"/>
    </row>
    <row r="226" spans="1:9" s="95" customFormat="1" ht="21">
      <c r="A226" s="220"/>
      <c r="B226" s="227"/>
      <c r="C226" s="226"/>
      <c r="D226" s="10"/>
      <c r="E226" s="10"/>
      <c r="F226" s="10"/>
      <c r="G226" s="11"/>
      <c r="H226" s="2"/>
      <c r="I226" s="2"/>
    </row>
    <row r="227" spans="1:9" s="95" customFormat="1" ht="21">
      <c r="A227" s="220"/>
      <c r="B227" s="227"/>
      <c r="C227" s="226"/>
      <c r="D227" s="10"/>
      <c r="E227" s="10"/>
      <c r="F227" s="10"/>
      <c r="G227" s="11"/>
      <c r="H227" s="2"/>
      <c r="I227" s="2"/>
    </row>
    <row r="228" spans="1:9" s="95" customFormat="1" ht="21">
      <c r="A228" s="220"/>
      <c r="B228" s="227"/>
      <c r="C228" s="226"/>
      <c r="D228" s="10"/>
      <c r="E228" s="10"/>
      <c r="F228" s="10"/>
      <c r="G228" s="11"/>
      <c r="H228" s="2"/>
      <c r="I228" s="2"/>
    </row>
    <row r="229" spans="1:9" s="95" customFormat="1" ht="21">
      <c r="A229" s="220"/>
      <c r="B229" s="227"/>
      <c r="C229" s="226"/>
      <c r="D229" s="10"/>
      <c r="E229" s="10"/>
      <c r="F229" s="10"/>
      <c r="G229" s="11"/>
      <c r="H229" s="2"/>
      <c r="I229" s="2"/>
    </row>
    <row r="230" spans="1:9" s="95" customFormat="1" ht="21">
      <c r="A230" s="220"/>
      <c r="B230" s="227"/>
      <c r="C230" s="226"/>
      <c r="D230" s="10"/>
      <c r="E230" s="10"/>
      <c r="F230" s="10"/>
      <c r="G230" s="11"/>
      <c r="H230" s="2"/>
      <c r="I230" s="2"/>
    </row>
    <row r="231" spans="1:9" s="95" customFormat="1" ht="21">
      <c r="A231" s="220"/>
      <c r="B231" s="227"/>
      <c r="C231" s="226"/>
      <c r="D231" s="10"/>
      <c r="E231" s="10"/>
      <c r="F231" s="10"/>
      <c r="G231" s="11"/>
      <c r="H231" s="2"/>
      <c r="I231" s="2"/>
    </row>
    <row r="232" spans="1:9" s="95" customFormat="1" ht="21">
      <c r="A232" s="220"/>
      <c r="B232" s="227"/>
      <c r="C232" s="226"/>
      <c r="D232" s="10"/>
      <c r="E232" s="10"/>
      <c r="F232" s="10"/>
      <c r="G232" s="11"/>
      <c r="H232" s="2"/>
      <c r="I232" s="2"/>
    </row>
    <row r="233" spans="1:9" s="95" customFormat="1" ht="21">
      <c r="A233" s="220"/>
      <c r="B233" s="227"/>
      <c r="C233" s="226"/>
      <c r="D233" s="10"/>
      <c r="E233" s="10"/>
      <c r="F233" s="10"/>
      <c r="G233" s="11"/>
      <c r="H233" s="2"/>
      <c r="I233" s="2"/>
    </row>
    <row r="234" spans="1:9" s="95" customFormat="1" ht="21">
      <c r="A234" s="220"/>
      <c r="B234" s="227"/>
      <c r="C234" s="226"/>
      <c r="D234" s="10"/>
      <c r="E234" s="10"/>
      <c r="F234" s="10"/>
      <c r="G234" s="11"/>
      <c r="H234" s="2"/>
      <c r="I234" s="2"/>
    </row>
    <row r="235" spans="1:9" s="95" customFormat="1" ht="21">
      <c r="A235" s="220"/>
      <c r="B235" s="227"/>
      <c r="C235" s="226"/>
      <c r="D235" s="10"/>
      <c r="E235" s="10"/>
      <c r="F235" s="10"/>
      <c r="G235" s="11"/>
      <c r="H235" s="2"/>
      <c r="I235" s="2"/>
    </row>
    <row r="236" spans="1:9" s="95" customFormat="1" ht="21">
      <c r="A236" s="220"/>
      <c r="B236" s="227"/>
      <c r="C236" s="226"/>
      <c r="D236" s="10"/>
      <c r="E236" s="10"/>
      <c r="F236" s="10"/>
      <c r="G236" s="11"/>
      <c r="H236" s="2"/>
      <c r="I236" s="2"/>
    </row>
    <row r="237" spans="1:9" s="95" customFormat="1" ht="21">
      <c r="A237" s="220"/>
      <c r="B237" s="227"/>
      <c r="C237" s="226"/>
      <c r="D237" s="10"/>
      <c r="E237" s="10"/>
      <c r="F237" s="10"/>
      <c r="G237" s="11"/>
      <c r="H237" s="2"/>
      <c r="I237" s="2"/>
    </row>
    <row r="238" spans="1:9" s="95" customFormat="1" ht="21">
      <c r="A238" s="220"/>
      <c r="B238" s="227"/>
      <c r="C238" s="226"/>
      <c r="D238" s="10"/>
      <c r="E238" s="10"/>
      <c r="F238" s="10"/>
      <c r="G238" s="11"/>
      <c r="H238" s="2"/>
      <c r="I238" s="2"/>
    </row>
    <row r="239" spans="1:9" s="95" customFormat="1" ht="21">
      <c r="A239" s="220"/>
      <c r="B239" s="227"/>
      <c r="C239" s="226"/>
      <c r="D239" s="10"/>
      <c r="E239" s="10"/>
      <c r="F239" s="10"/>
      <c r="G239" s="11"/>
      <c r="H239" s="2"/>
      <c r="I239" s="2"/>
    </row>
    <row r="240" spans="1:9" s="95" customFormat="1" ht="21">
      <c r="A240" s="220"/>
      <c r="B240" s="227"/>
      <c r="C240" s="226"/>
      <c r="D240" s="10"/>
      <c r="E240" s="10"/>
      <c r="F240" s="10"/>
      <c r="G240" s="11"/>
      <c r="H240" s="2"/>
      <c r="I240" s="2"/>
    </row>
    <row r="241" spans="1:9" s="95" customFormat="1" ht="21">
      <c r="A241" s="220"/>
      <c r="B241" s="227"/>
      <c r="C241" s="226"/>
      <c r="D241" s="10"/>
      <c r="E241" s="10"/>
      <c r="F241" s="10"/>
      <c r="G241" s="11"/>
      <c r="H241" s="2"/>
      <c r="I241" s="2"/>
    </row>
    <row r="242" spans="1:9" s="95" customFormat="1" ht="21">
      <c r="A242" s="220"/>
      <c r="B242" s="227"/>
      <c r="C242" s="226"/>
      <c r="D242" s="10"/>
      <c r="E242" s="10"/>
      <c r="F242" s="10"/>
      <c r="G242" s="11"/>
      <c r="H242" s="2"/>
      <c r="I242" s="2"/>
    </row>
    <row r="243" spans="1:9" s="95" customFormat="1" ht="21">
      <c r="A243" s="220"/>
      <c r="B243" s="227"/>
      <c r="C243" s="226"/>
      <c r="D243" s="10"/>
      <c r="E243" s="10"/>
      <c r="F243" s="10"/>
      <c r="G243" s="11"/>
      <c r="H243" s="2"/>
      <c r="I243" s="2"/>
    </row>
    <row r="244" spans="1:9" s="95" customFormat="1" ht="21">
      <c r="A244" s="220"/>
      <c r="B244" s="227"/>
      <c r="C244" s="226"/>
      <c r="D244" s="10"/>
      <c r="E244" s="10"/>
      <c r="F244" s="10"/>
      <c r="G244" s="11"/>
      <c r="H244" s="2"/>
      <c r="I244" s="2"/>
    </row>
    <row r="245" spans="1:9" s="95" customFormat="1" ht="21">
      <c r="A245" s="220"/>
      <c r="B245" s="227"/>
      <c r="C245" s="226"/>
      <c r="D245" s="10"/>
      <c r="E245" s="10"/>
      <c r="F245" s="10"/>
      <c r="G245" s="11"/>
      <c r="H245" s="2"/>
      <c r="I245" s="2"/>
    </row>
    <row r="246" spans="1:9" s="95" customFormat="1" ht="21">
      <c r="A246" s="220"/>
      <c r="B246" s="227"/>
      <c r="C246" s="226"/>
      <c r="D246" s="10"/>
      <c r="E246" s="10"/>
      <c r="F246" s="10"/>
      <c r="G246" s="11"/>
      <c r="H246" s="2"/>
      <c r="I246" s="2"/>
    </row>
    <row r="247" spans="1:9" s="95" customFormat="1" ht="21">
      <c r="A247" s="220"/>
      <c r="B247" s="227"/>
      <c r="C247" s="226"/>
      <c r="D247" s="10"/>
      <c r="E247" s="10"/>
      <c r="F247" s="10"/>
      <c r="G247" s="11"/>
      <c r="H247" s="2"/>
      <c r="I247" s="2"/>
    </row>
    <row r="248" spans="1:9" s="95" customFormat="1" ht="21">
      <c r="A248" s="220"/>
      <c r="B248" s="227"/>
      <c r="C248" s="226"/>
      <c r="D248" s="10"/>
      <c r="E248" s="10"/>
      <c r="F248" s="10"/>
      <c r="G248" s="11"/>
      <c r="H248" s="2"/>
      <c r="I248" s="2"/>
    </row>
    <row r="249" spans="1:9" s="95" customFormat="1" ht="21">
      <c r="A249" s="220"/>
      <c r="B249" s="227"/>
      <c r="C249" s="226"/>
      <c r="D249" s="10"/>
      <c r="E249" s="10"/>
      <c r="F249" s="10"/>
      <c r="G249" s="11"/>
      <c r="H249" s="2"/>
      <c r="I249" s="2"/>
    </row>
    <row r="250" spans="1:9" s="95" customFormat="1" ht="21">
      <c r="A250" s="220"/>
      <c r="B250" s="227"/>
      <c r="C250" s="226"/>
      <c r="D250" s="10"/>
      <c r="E250" s="10"/>
      <c r="F250" s="10"/>
      <c r="G250" s="11"/>
      <c r="H250" s="2"/>
      <c r="I250" s="2"/>
    </row>
    <row r="251" spans="1:9" s="95" customFormat="1" ht="21">
      <c r="A251" s="220"/>
      <c r="B251" s="227"/>
      <c r="C251" s="226"/>
      <c r="D251" s="10"/>
      <c r="E251" s="10"/>
      <c r="F251" s="10"/>
      <c r="G251" s="11"/>
      <c r="H251" s="2"/>
      <c r="I251" s="2"/>
    </row>
    <row r="252" spans="1:9" s="95" customFormat="1" ht="21">
      <c r="A252" s="220"/>
      <c r="B252" s="227"/>
      <c r="C252" s="226"/>
      <c r="D252" s="10"/>
      <c r="E252" s="10"/>
      <c r="F252" s="10"/>
      <c r="G252" s="11"/>
      <c r="H252" s="2"/>
      <c r="I252" s="2"/>
    </row>
    <row r="253" spans="1:9" s="95" customFormat="1" ht="21">
      <c r="A253" s="220"/>
      <c r="B253" s="227"/>
      <c r="C253" s="226"/>
      <c r="D253" s="10"/>
      <c r="E253" s="10"/>
      <c r="F253" s="10"/>
      <c r="G253" s="11"/>
      <c r="H253" s="2"/>
      <c r="I253" s="2"/>
    </row>
    <row r="254" spans="1:9" s="95" customFormat="1" ht="21">
      <c r="A254" s="220"/>
      <c r="B254" s="227"/>
      <c r="C254" s="226"/>
      <c r="D254" s="10"/>
      <c r="E254" s="10"/>
      <c r="F254" s="10"/>
      <c r="G254" s="11"/>
      <c r="H254" s="2"/>
      <c r="I254" s="2"/>
    </row>
    <row r="255" spans="1:9" s="95" customFormat="1" ht="21">
      <c r="A255" s="220"/>
      <c r="B255" s="227"/>
      <c r="C255" s="226"/>
      <c r="D255" s="10"/>
      <c r="E255" s="10"/>
      <c r="F255" s="10"/>
      <c r="G255" s="11"/>
      <c r="H255" s="2"/>
      <c r="I255" s="2"/>
    </row>
    <row r="256" spans="1:9" s="95" customFormat="1" ht="21">
      <c r="A256" s="220"/>
      <c r="B256" s="227"/>
      <c r="C256" s="226"/>
      <c r="D256" s="10"/>
      <c r="E256" s="10"/>
      <c r="F256" s="10"/>
      <c r="G256" s="11"/>
      <c r="H256" s="2"/>
      <c r="I256" s="2"/>
    </row>
    <row r="257" spans="1:9" s="95" customFormat="1" ht="21">
      <c r="A257" s="220"/>
      <c r="B257" s="227"/>
      <c r="C257" s="226"/>
      <c r="D257" s="10"/>
      <c r="E257" s="10"/>
      <c r="F257" s="10"/>
      <c r="G257" s="11"/>
      <c r="H257" s="2"/>
      <c r="I257" s="2"/>
    </row>
    <row r="258" spans="1:9" s="95" customFormat="1" ht="21">
      <c r="A258" s="220"/>
      <c r="B258" s="227"/>
      <c r="C258" s="226"/>
      <c r="D258" s="10"/>
      <c r="E258" s="10"/>
      <c r="F258" s="10"/>
      <c r="G258" s="11"/>
      <c r="H258" s="2"/>
      <c r="I258" s="2"/>
    </row>
    <row r="259" spans="1:9" s="95" customFormat="1" ht="21">
      <c r="A259" s="220"/>
      <c r="B259" s="227"/>
      <c r="C259" s="226"/>
      <c r="D259" s="10"/>
      <c r="E259" s="10"/>
      <c r="F259" s="10"/>
      <c r="G259" s="11"/>
      <c r="H259" s="2"/>
      <c r="I259" s="2"/>
    </row>
    <row r="260" spans="1:9" s="95" customFormat="1" ht="21">
      <c r="A260" s="220"/>
      <c r="B260" s="227"/>
      <c r="C260" s="226"/>
      <c r="D260" s="10"/>
      <c r="E260" s="10"/>
      <c r="F260" s="10"/>
      <c r="G260" s="11"/>
      <c r="H260" s="2"/>
      <c r="I260" s="2"/>
    </row>
    <row r="261" spans="1:9" s="95" customFormat="1" ht="21">
      <c r="A261" s="220"/>
      <c r="B261" s="227"/>
      <c r="C261" s="226"/>
      <c r="D261" s="10"/>
      <c r="E261" s="10"/>
      <c r="F261" s="10"/>
      <c r="G261" s="11"/>
      <c r="H261" s="2"/>
      <c r="I261" s="2"/>
    </row>
    <row r="262" spans="1:9" s="95" customFormat="1" ht="21">
      <c r="A262" s="220"/>
      <c r="B262" s="227"/>
      <c r="C262" s="226"/>
      <c r="D262" s="10"/>
      <c r="E262" s="10"/>
      <c r="F262" s="10"/>
      <c r="G262" s="11"/>
      <c r="H262" s="2"/>
      <c r="I262" s="2"/>
    </row>
    <row r="263" spans="1:9" s="95" customFormat="1" ht="21">
      <c r="A263" s="220"/>
      <c r="B263" s="227"/>
      <c r="C263" s="226"/>
      <c r="D263" s="10"/>
      <c r="E263" s="10"/>
      <c r="F263" s="10"/>
      <c r="G263" s="11"/>
      <c r="H263" s="2"/>
      <c r="I263" s="2"/>
    </row>
    <row r="264" spans="1:9" s="95" customFormat="1" ht="21">
      <c r="A264" s="220"/>
      <c r="B264" s="227"/>
      <c r="C264" s="226"/>
      <c r="D264" s="10"/>
      <c r="E264" s="10"/>
      <c r="F264" s="10"/>
      <c r="G264" s="11"/>
      <c r="H264" s="2"/>
      <c r="I264" s="2"/>
    </row>
    <row r="265" spans="1:9" s="95" customFormat="1" ht="21">
      <c r="A265" s="220"/>
      <c r="B265" s="227"/>
      <c r="C265" s="226"/>
      <c r="D265" s="10"/>
      <c r="E265" s="10"/>
      <c r="F265" s="10"/>
      <c r="G265" s="11"/>
      <c r="H265" s="2"/>
      <c r="I265" s="2"/>
    </row>
    <row r="266" spans="1:9" s="95" customFormat="1" ht="21">
      <c r="A266" s="220"/>
      <c r="B266" s="227"/>
      <c r="C266" s="226"/>
      <c r="D266" s="10"/>
      <c r="E266" s="10"/>
      <c r="F266" s="10"/>
      <c r="G266" s="11"/>
      <c r="H266" s="2"/>
      <c r="I266" s="2"/>
    </row>
    <row r="267" spans="1:9" s="95" customFormat="1" ht="21">
      <c r="A267" s="220"/>
      <c r="B267" s="227"/>
      <c r="C267" s="226"/>
      <c r="D267" s="10"/>
      <c r="E267" s="10"/>
      <c r="F267" s="10"/>
      <c r="G267" s="11"/>
      <c r="H267" s="2"/>
      <c r="I267" s="2"/>
    </row>
    <row r="268" spans="1:9" s="95" customFormat="1" ht="21">
      <c r="A268" s="220"/>
      <c r="B268" s="227"/>
      <c r="C268" s="226"/>
      <c r="D268" s="10"/>
      <c r="E268" s="10"/>
      <c r="F268" s="10"/>
      <c r="G268" s="11"/>
      <c r="H268" s="2"/>
      <c r="I268" s="2"/>
    </row>
    <row r="269" spans="1:9" s="95" customFormat="1" ht="21">
      <c r="A269" s="220"/>
      <c r="B269" s="227"/>
      <c r="C269" s="226"/>
      <c r="D269" s="10"/>
      <c r="E269" s="10"/>
      <c r="F269" s="10"/>
      <c r="G269" s="11"/>
      <c r="H269" s="2"/>
      <c r="I269" s="2"/>
    </row>
    <row r="270" spans="1:9" s="95" customFormat="1" ht="21">
      <c r="A270" s="220"/>
      <c r="B270" s="227"/>
      <c r="C270" s="226"/>
      <c r="D270" s="10"/>
      <c r="E270" s="10"/>
      <c r="F270" s="10"/>
      <c r="G270" s="11"/>
      <c r="H270" s="2"/>
      <c r="I270" s="2"/>
    </row>
    <row r="271" spans="1:9" s="95" customFormat="1" ht="21">
      <c r="A271" s="220"/>
      <c r="B271" s="227"/>
      <c r="C271" s="226"/>
      <c r="D271" s="10"/>
      <c r="E271" s="10"/>
      <c r="F271" s="10"/>
      <c r="G271" s="11"/>
      <c r="H271" s="2"/>
      <c r="I271" s="2"/>
    </row>
    <row r="272" spans="1:9" s="95" customFormat="1" ht="21">
      <c r="A272" s="220"/>
      <c r="B272" s="227"/>
      <c r="C272" s="226"/>
      <c r="D272" s="10"/>
      <c r="E272" s="10"/>
      <c r="F272" s="10"/>
      <c r="G272" s="11"/>
      <c r="H272" s="2"/>
      <c r="I272" s="2"/>
    </row>
    <row r="273" spans="1:9" s="95" customFormat="1" ht="21">
      <c r="A273" s="220"/>
      <c r="B273" s="227"/>
      <c r="C273" s="226"/>
      <c r="D273" s="10"/>
      <c r="E273" s="10"/>
      <c r="F273" s="10"/>
      <c r="G273" s="11"/>
      <c r="H273" s="2"/>
      <c r="I273" s="2"/>
    </row>
    <row r="274" spans="1:9" s="95" customFormat="1" ht="21">
      <c r="A274" s="220"/>
      <c r="B274" s="227"/>
      <c r="C274" s="226"/>
      <c r="D274" s="10"/>
      <c r="E274" s="10"/>
      <c r="F274" s="10"/>
      <c r="G274" s="11"/>
      <c r="H274" s="2"/>
      <c r="I274" s="2"/>
    </row>
    <row r="275" spans="1:9" s="95" customFormat="1" ht="21">
      <c r="A275" s="220"/>
      <c r="B275" s="227"/>
      <c r="C275" s="226"/>
      <c r="D275" s="10"/>
      <c r="E275" s="10"/>
      <c r="F275" s="10"/>
      <c r="G275" s="11"/>
      <c r="H275" s="2"/>
      <c r="I275" s="2"/>
    </row>
    <row r="276" spans="1:9" s="95" customFormat="1" ht="21">
      <c r="A276" s="220"/>
      <c r="B276" s="227"/>
      <c r="C276" s="226"/>
      <c r="D276" s="10"/>
      <c r="E276" s="10"/>
      <c r="F276" s="10"/>
      <c r="G276" s="11"/>
      <c r="H276" s="2"/>
      <c r="I276" s="2"/>
    </row>
    <row r="277" spans="1:9" s="95" customFormat="1" ht="21">
      <c r="A277" s="220"/>
      <c r="B277" s="227"/>
      <c r="C277" s="226"/>
      <c r="D277" s="10"/>
      <c r="E277" s="10"/>
      <c r="F277" s="10"/>
      <c r="G277" s="11"/>
      <c r="H277" s="2"/>
      <c r="I277" s="2"/>
    </row>
    <row r="278" spans="1:9" s="95" customFormat="1" ht="21">
      <c r="A278" s="220"/>
      <c r="B278" s="227"/>
      <c r="C278" s="226"/>
      <c r="D278" s="10"/>
      <c r="E278" s="10"/>
      <c r="F278" s="10"/>
      <c r="G278" s="11"/>
      <c r="H278" s="2"/>
      <c r="I278" s="2"/>
    </row>
    <row r="279" spans="1:9" s="95" customFormat="1" ht="21">
      <c r="A279" s="220"/>
      <c r="B279" s="227"/>
      <c r="C279" s="226"/>
      <c r="D279" s="10"/>
      <c r="E279" s="10"/>
      <c r="F279" s="10"/>
      <c r="G279" s="11"/>
      <c r="H279" s="2"/>
      <c r="I279" s="2"/>
    </row>
    <row r="280" spans="1:9" s="95" customFormat="1" ht="21">
      <c r="A280" s="220"/>
      <c r="B280" s="227"/>
      <c r="C280" s="226"/>
      <c r="D280" s="10"/>
      <c r="E280" s="10"/>
      <c r="F280" s="10"/>
      <c r="G280" s="11"/>
      <c r="H280" s="2"/>
      <c r="I280" s="2"/>
    </row>
    <row r="281" spans="1:9" s="95" customFormat="1" ht="21">
      <c r="A281" s="220"/>
      <c r="B281" s="227"/>
      <c r="C281" s="226"/>
      <c r="D281" s="10"/>
      <c r="E281" s="10"/>
      <c r="F281" s="10"/>
      <c r="G281" s="11"/>
      <c r="H281" s="2"/>
      <c r="I281" s="2"/>
    </row>
    <row r="282" spans="1:9" s="95" customFormat="1" ht="21">
      <c r="A282" s="220"/>
      <c r="B282" s="227"/>
      <c r="C282" s="226"/>
      <c r="D282" s="10"/>
      <c r="E282" s="10"/>
      <c r="F282" s="10"/>
      <c r="G282" s="11"/>
      <c r="H282" s="2"/>
      <c r="I282" s="2"/>
    </row>
    <row r="283" spans="1:9" s="95" customFormat="1" ht="21">
      <c r="A283" s="220"/>
      <c r="B283" s="227"/>
      <c r="C283" s="226"/>
      <c r="D283" s="10"/>
      <c r="E283" s="10"/>
      <c r="F283" s="10"/>
      <c r="G283" s="11"/>
      <c r="H283" s="2"/>
      <c r="I283" s="2"/>
    </row>
    <row r="284" spans="1:9" s="95" customFormat="1" ht="21">
      <c r="A284" s="220"/>
      <c r="B284" s="227"/>
      <c r="C284" s="226"/>
      <c r="D284" s="10"/>
      <c r="E284" s="10"/>
      <c r="F284" s="10"/>
      <c r="G284" s="11"/>
      <c r="H284" s="2"/>
      <c r="I284" s="2"/>
    </row>
    <row r="285" spans="1:9" s="95" customFormat="1" ht="21">
      <c r="A285" s="220"/>
      <c r="B285" s="227"/>
      <c r="C285" s="226"/>
      <c r="D285" s="10"/>
      <c r="E285" s="10"/>
      <c r="F285" s="10"/>
      <c r="G285" s="11"/>
      <c r="H285" s="2"/>
      <c r="I285" s="2"/>
    </row>
    <row r="286" spans="1:9" s="95" customFormat="1" ht="21">
      <c r="A286" s="220"/>
      <c r="B286" s="227"/>
      <c r="C286" s="226"/>
      <c r="D286" s="10"/>
      <c r="E286" s="10"/>
      <c r="F286" s="10"/>
      <c r="G286" s="11"/>
      <c r="H286" s="2"/>
      <c r="I286" s="2"/>
    </row>
    <row r="287" spans="1:9" s="95" customFormat="1" ht="21">
      <c r="A287" s="220"/>
      <c r="B287" s="227"/>
      <c r="C287" s="226"/>
      <c r="D287" s="10"/>
      <c r="E287" s="10"/>
      <c r="F287" s="10"/>
      <c r="G287" s="11"/>
      <c r="H287" s="2"/>
      <c r="I287" s="2"/>
    </row>
    <row r="288" spans="1:9" s="95" customFormat="1" ht="21">
      <c r="A288" s="220"/>
      <c r="B288" s="227"/>
      <c r="C288" s="226"/>
      <c r="D288" s="10"/>
      <c r="E288" s="10"/>
      <c r="F288" s="10"/>
      <c r="G288" s="11"/>
      <c r="H288" s="2"/>
      <c r="I288" s="2"/>
    </row>
    <row r="289" spans="1:12" s="95" customFormat="1" ht="21">
      <c r="A289" s="220"/>
      <c r="B289" s="227"/>
      <c r="C289" s="226"/>
      <c r="D289" s="10"/>
      <c r="E289" s="10"/>
      <c r="F289" s="10"/>
      <c r="G289" s="11"/>
      <c r="H289" s="2"/>
      <c r="I289" s="2"/>
    </row>
    <row r="290" spans="1:12" s="95" customFormat="1" ht="21">
      <c r="A290" s="220"/>
      <c r="B290" s="227"/>
      <c r="C290" s="226"/>
      <c r="D290" s="10"/>
      <c r="E290" s="10"/>
      <c r="F290" s="10"/>
      <c r="G290" s="11"/>
      <c r="H290" s="2"/>
      <c r="I290" s="2"/>
    </row>
    <row r="291" spans="1:12" s="95" customFormat="1" ht="21">
      <c r="A291" s="220"/>
      <c r="B291" s="227"/>
      <c r="C291" s="226"/>
      <c r="D291" s="10"/>
      <c r="E291" s="10"/>
      <c r="F291" s="10"/>
      <c r="G291" s="11"/>
      <c r="H291" s="2"/>
      <c r="I291" s="2"/>
    </row>
    <row r="292" spans="1:12" s="95" customFormat="1" ht="21">
      <c r="A292" s="220"/>
      <c r="B292" s="227"/>
      <c r="C292" s="226"/>
      <c r="D292" s="10"/>
      <c r="E292" s="10"/>
      <c r="F292" s="10"/>
      <c r="G292" s="11"/>
      <c r="H292" s="2"/>
      <c r="I292" s="2"/>
    </row>
    <row r="293" spans="1:12" s="95" customFormat="1" ht="21">
      <c r="A293" s="220"/>
      <c r="B293" s="227"/>
      <c r="C293" s="226"/>
      <c r="D293" s="10"/>
      <c r="E293" s="10"/>
      <c r="F293" s="10"/>
      <c r="G293" s="11"/>
      <c r="H293" s="2"/>
      <c r="I293" s="2"/>
    </row>
    <row r="294" spans="1:12" s="95" customFormat="1" ht="21">
      <c r="A294" s="220"/>
      <c r="B294" s="227"/>
      <c r="C294" s="226"/>
      <c r="D294" s="10"/>
      <c r="E294" s="10"/>
      <c r="F294" s="10"/>
      <c r="G294" s="11"/>
      <c r="H294" s="2"/>
      <c r="I294" s="2"/>
    </row>
    <row r="295" spans="1:12" s="95" customFormat="1" ht="21">
      <c r="A295" s="220"/>
      <c r="B295" s="227"/>
      <c r="C295" s="226"/>
      <c r="D295" s="10"/>
      <c r="E295" s="10"/>
      <c r="F295" s="10"/>
      <c r="G295" s="11"/>
      <c r="H295" s="2"/>
      <c r="I295" s="2"/>
    </row>
    <row r="296" spans="1:12" s="95" customFormat="1" ht="21">
      <c r="A296" s="220"/>
      <c r="B296" s="227"/>
      <c r="C296" s="226"/>
      <c r="D296" s="10"/>
      <c r="E296" s="10"/>
      <c r="F296" s="10"/>
      <c r="G296" s="11"/>
      <c r="H296" s="2"/>
      <c r="I296" s="2"/>
    </row>
    <row r="297" spans="1:12" s="95" customFormat="1" ht="21">
      <c r="A297" s="220"/>
      <c r="B297" s="227"/>
      <c r="C297" s="226"/>
      <c r="D297" s="10"/>
      <c r="E297" s="10"/>
      <c r="F297" s="10"/>
      <c r="G297" s="11"/>
      <c r="H297" s="2"/>
      <c r="I297" s="2"/>
    </row>
    <row r="298" spans="1:12" s="234" customFormat="1">
      <c r="A298" s="228"/>
      <c r="B298" s="225"/>
      <c r="C298" s="229" t="str">
        <f>+A9</f>
        <v>Ревизионной комиссии по Алматинской области</v>
      </c>
      <c r="D298" s="230"/>
      <c r="E298" s="230"/>
      <c r="F298" s="230"/>
      <c r="G298" s="231"/>
      <c r="H298" s="232"/>
      <c r="I298" s="232"/>
      <c r="J298" s="233"/>
      <c r="K298" s="233"/>
      <c r="L298" s="233"/>
    </row>
    <row r="299" spans="1:12" s="234" customFormat="1">
      <c r="A299" s="235"/>
      <c r="B299" s="225"/>
      <c r="C299" s="229"/>
      <c r="D299" s="230"/>
      <c r="E299" s="230"/>
      <c r="F299" s="230"/>
      <c r="G299" s="231"/>
      <c r="H299" s="232"/>
      <c r="I299" s="232"/>
      <c r="J299" s="233"/>
      <c r="K299" s="233"/>
      <c r="L299" s="233"/>
    </row>
    <row r="300" spans="1:12" s="234" customFormat="1">
      <c r="A300" s="235"/>
      <c r="B300" s="225"/>
      <c r="C300" s="236"/>
      <c r="D300" s="230"/>
      <c r="E300" s="230"/>
      <c r="F300" s="230"/>
      <c r="G300" s="231"/>
      <c r="H300" s="232"/>
      <c r="I300" s="232"/>
      <c r="J300" s="233"/>
      <c r="K300" s="233"/>
      <c r="L300" s="233"/>
    </row>
    <row r="301" spans="1:12" s="234" customFormat="1">
      <c r="A301" s="235"/>
      <c r="B301" s="225"/>
      <c r="C301" s="236"/>
      <c r="D301" s="230"/>
      <c r="E301" s="230"/>
      <c r="F301" s="237"/>
      <c r="G301" s="231"/>
      <c r="H301" s="238" t="s">
        <v>337</v>
      </c>
      <c r="I301" s="238" t="s">
        <v>338</v>
      </c>
      <c r="J301" s="233"/>
      <c r="K301" s="233"/>
      <c r="L301" s="233"/>
    </row>
    <row r="302" spans="1:12" s="234" customFormat="1">
      <c r="A302" s="233"/>
      <c r="B302" s="212"/>
      <c r="C302" s="236"/>
      <c r="D302" s="233"/>
      <c r="E302" s="233"/>
      <c r="F302" s="239" t="s">
        <v>339</v>
      </c>
      <c r="G302" s="240"/>
      <c r="H302" s="238" t="s">
        <v>340</v>
      </c>
      <c r="I302" s="238" t="s">
        <v>341</v>
      </c>
      <c r="J302" s="241" t="s">
        <v>342</v>
      </c>
      <c r="K302" s="233"/>
      <c r="L302" s="233"/>
    </row>
    <row r="303" spans="1:12" s="234" customFormat="1">
      <c r="A303" s="233"/>
      <c r="B303" s="212"/>
      <c r="C303" s="236"/>
      <c r="D303" s="233"/>
      <c r="E303" s="233"/>
      <c r="F303" s="239" t="s">
        <v>343</v>
      </c>
      <c r="G303" s="240"/>
      <c r="H303" s="238" t="s">
        <v>344</v>
      </c>
      <c r="I303" s="238" t="s">
        <v>345</v>
      </c>
      <c r="J303" s="241" t="s">
        <v>346</v>
      </c>
      <c r="K303" s="233"/>
      <c r="L303" s="233"/>
    </row>
    <row r="304" spans="1:12" s="234" customFormat="1">
      <c r="A304" s="233"/>
      <c r="B304" s="212"/>
      <c r="C304" s="236"/>
      <c r="D304" s="233"/>
      <c r="E304" s="233"/>
      <c r="F304" s="239" t="s">
        <v>347</v>
      </c>
      <c r="G304" s="240"/>
      <c r="H304" s="238" t="s">
        <v>348</v>
      </c>
      <c r="I304" s="238" t="s">
        <v>1</v>
      </c>
      <c r="J304" s="241" t="s">
        <v>349</v>
      </c>
      <c r="K304" s="233"/>
      <c r="L304" s="233"/>
    </row>
    <row r="305" spans="1:12" s="234" customFormat="1">
      <c r="A305" s="233"/>
      <c r="B305" s="212"/>
      <c r="C305" s="236"/>
      <c r="D305" s="233"/>
      <c r="E305" s="233"/>
      <c r="F305" s="239" t="s">
        <v>350</v>
      </c>
      <c r="G305" s="240"/>
      <c r="H305" s="238" t="s">
        <v>351</v>
      </c>
      <c r="I305" s="238" t="s">
        <v>352</v>
      </c>
      <c r="J305" s="241" t="s">
        <v>353</v>
      </c>
      <c r="K305" s="233"/>
      <c r="L305" s="233"/>
    </row>
    <row r="306" spans="1:12" s="234" customFormat="1">
      <c r="A306" s="233"/>
      <c r="B306" s="212"/>
      <c r="C306" s="236"/>
      <c r="D306" s="233"/>
      <c r="E306" s="233"/>
      <c r="F306" s="239" t="s">
        <v>354</v>
      </c>
      <c r="G306" s="240"/>
      <c r="H306" s="238" t="s">
        <v>355</v>
      </c>
      <c r="I306" s="238" t="s">
        <v>356</v>
      </c>
      <c r="J306" s="241" t="s">
        <v>357</v>
      </c>
      <c r="K306" s="233"/>
      <c r="L306" s="233"/>
    </row>
    <row r="307" spans="1:12">
      <c r="A307" s="233"/>
      <c r="B307" s="212"/>
      <c r="C307" s="236"/>
      <c r="D307" s="233"/>
      <c r="E307" s="233"/>
      <c r="F307" s="239" t="s">
        <v>358</v>
      </c>
      <c r="G307" s="240"/>
      <c r="H307" s="238" t="s">
        <v>359</v>
      </c>
      <c r="I307" s="238" t="s">
        <v>360</v>
      </c>
      <c r="J307" s="241" t="s">
        <v>361</v>
      </c>
      <c r="K307" s="233"/>
      <c r="L307" s="233"/>
    </row>
    <row r="308" spans="1:12">
      <c r="A308" s="233"/>
      <c r="B308" s="212"/>
      <c r="C308" s="236"/>
      <c r="D308" s="233"/>
      <c r="E308" s="233"/>
      <c r="F308" s="239" t="s">
        <v>362</v>
      </c>
      <c r="G308" s="240"/>
      <c r="H308" s="238" t="s">
        <v>363</v>
      </c>
      <c r="I308" s="238" t="s">
        <v>364</v>
      </c>
      <c r="J308" s="241" t="s">
        <v>365</v>
      </c>
      <c r="K308" s="233"/>
      <c r="L308" s="233"/>
    </row>
    <row r="309" spans="1:12">
      <c r="A309" s="233"/>
      <c r="C309" s="236"/>
      <c r="D309" s="230"/>
      <c r="E309" s="230"/>
      <c r="F309" s="239" t="s">
        <v>366</v>
      </c>
      <c r="G309" s="240"/>
      <c r="H309" s="238" t="s">
        <v>367</v>
      </c>
      <c r="I309" s="238" t="s">
        <v>368</v>
      </c>
      <c r="J309" s="241" t="s">
        <v>369</v>
      </c>
      <c r="K309" s="233"/>
      <c r="L309" s="233"/>
    </row>
    <row r="310" spans="1:12">
      <c r="A310" s="233"/>
      <c r="C310" s="236"/>
      <c r="D310" s="230"/>
      <c r="E310" s="230"/>
      <c r="F310" s="239" t="s">
        <v>370</v>
      </c>
      <c r="G310" s="240"/>
      <c r="H310" s="238" t="s">
        <v>371</v>
      </c>
      <c r="I310" s="238" t="s">
        <v>372</v>
      </c>
      <c r="J310" s="241" t="s">
        <v>373</v>
      </c>
      <c r="K310" s="233"/>
      <c r="L310" s="233"/>
    </row>
    <row r="311" spans="1:12">
      <c r="A311" s="233"/>
      <c r="C311" s="236"/>
      <c r="D311" s="230"/>
      <c r="E311" s="230"/>
      <c r="F311" s="239" t="s">
        <v>374</v>
      </c>
      <c r="G311" s="240"/>
      <c r="H311" s="238" t="s">
        <v>375</v>
      </c>
      <c r="I311" s="238" t="s">
        <v>376</v>
      </c>
      <c r="J311" s="241" t="s">
        <v>377</v>
      </c>
      <c r="K311" s="233"/>
      <c r="L311" s="233"/>
    </row>
    <row r="312" spans="1:12">
      <c r="A312" s="233"/>
      <c r="B312" s="212"/>
      <c r="C312" s="236"/>
      <c r="D312" s="233"/>
      <c r="E312" s="233"/>
      <c r="F312" s="239" t="s">
        <v>378</v>
      </c>
      <c r="G312" s="240"/>
      <c r="H312" s="238" t="s">
        <v>379</v>
      </c>
      <c r="I312" s="238" t="s">
        <v>380</v>
      </c>
      <c r="J312" s="241" t="s">
        <v>381</v>
      </c>
      <c r="K312" s="233"/>
      <c r="L312" s="233"/>
    </row>
    <row r="313" spans="1:12">
      <c r="A313" s="233"/>
      <c r="B313" s="212"/>
      <c r="C313" s="236"/>
      <c r="D313" s="233"/>
      <c r="E313" s="233"/>
      <c r="F313" s="239" t="s">
        <v>382</v>
      </c>
      <c r="G313" s="240"/>
      <c r="H313" s="238" t="s">
        <v>383</v>
      </c>
      <c r="I313" s="238" t="s">
        <v>384</v>
      </c>
      <c r="J313" s="241" t="s">
        <v>385</v>
      </c>
      <c r="K313" s="233"/>
      <c r="L313" s="233"/>
    </row>
    <row r="314" spans="1:12">
      <c r="A314" s="233"/>
      <c r="B314" s="212"/>
      <c r="C314" s="236"/>
      <c r="D314" s="233"/>
      <c r="E314" s="233"/>
      <c r="F314" s="239" t="s">
        <v>386</v>
      </c>
      <c r="G314" s="240"/>
      <c r="H314" s="238" t="s">
        <v>387</v>
      </c>
      <c r="I314" s="238" t="s">
        <v>388</v>
      </c>
      <c r="J314" s="241" t="s">
        <v>389</v>
      </c>
      <c r="K314" s="233"/>
      <c r="L314" s="233"/>
    </row>
    <row r="315" spans="1:12">
      <c r="A315" s="233"/>
      <c r="B315" s="212"/>
      <c r="C315" s="236"/>
      <c r="D315" s="233"/>
      <c r="E315" s="233"/>
      <c r="F315" s="239" t="s">
        <v>390</v>
      </c>
      <c r="G315" s="240"/>
      <c r="H315" s="238" t="s">
        <v>391</v>
      </c>
      <c r="I315" s="238" t="s">
        <v>392</v>
      </c>
      <c r="J315" s="241" t="s">
        <v>393</v>
      </c>
      <c r="K315" s="233"/>
      <c r="L315" s="233"/>
    </row>
    <row r="316" spans="1:12">
      <c r="A316" s="233"/>
      <c r="B316" s="212"/>
      <c r="C316" s="236"/>
      <c r="D316" s="233"/>
      <c r="E316" s="233"/>
      <c r="F316" s="239" t="s">
        <v>394</v>
      </c>
      <c r="G316" s="240"/>
      <c r="H316" s="238" t="s">
        <v>395</v>
      </c>
      <c r="I316" s="238" t="s">
        <v>396</v>
      </c>
      <c r="J316" s="241" t="s">
        <v>397</v>
      </c>
      <c r="K316" s="233"/>
      <c r="L316" s="233"/>
    </row>
    <row r="317" spans="1:12">
      <c r="A317" s="233"/>
      <c r="B317" s="212"/>
      <c r="C317" s="236"/>
      <c r="D317" s="233"/>
      <c r="E317" s="233"/>
      <c r="F317" s="239" t="s">
        <v>398</v>
      </c>
      <c r="G317" s="240"/>
      <c r="H317" s="238" t="s">
        <v>399</v>
      </c>
      <c r="I317" s="238" t="s">
        <v>400</v>
      </c>
      <c r="J317" s="241" t="s">
        <v>401</v>
      </c>
      <c r="K317" s="233"/>
      <c r="L317" s="233"/>
    </row>
    <row r="318" spans="1:12">
      <c r="A318" s="233"/>
      <c r="C318" s="236"/>
      <c r="D318" s="230"/>
      <c r="E318" s="230"/>
      <c r="F318" s="239" t="s">
        <v>402</v>
      </c>
      <c r="G318" s="231"/>
      <c r="H318" s="232"/>
      <c r="I318" s="232"/>
      <c r="J318" s="233"/>
      <c r="K318" s="233"/>
      <c r="L318" s="233"/>
    </row>
    <row r="319" spans="1:12">
      <c r="A319" s="233"/>
      <c r="C319" s="236"/>
      <c r="D319" s="230"/>
      <c r="E319" s="230"/>
      <c r="F319" s="239" t="s">
        <v>403</v>
      </c>
      <c r="G319" s="231"/>
      <c r="H319" s="232"/>
      <c r="I319" s="232"/>
      <c r="J319" s="233"/>
      <c r="K319" s="233"/>
      <c r="L319" s="233"/>
    </row>
    <row r="320" spans="1:12">
      <c r="A320" s="233"/>
      <c r="C320" s="236"/>
      <c r="D320" s="230"/>
      <c r="E320" s="230"/>
      <c r="F320" s="239" t="s">
        <v>404</v>
      </c>
      <c r="G320" s="231"/>
      <c r="H320" s="232"/>
      <c r="I320" s="232"/>
      <c r="J320" s="233"/>
      <c r="K320" s="233"/>
      <c r="L320" s="233"/>
    </row>
    <row r="321" spans="1:12">
      <c r="A321" s="233"/>
      <c r="C321" s="236"/>
      <c r="D321" s="230"/>
      <c r="E321" s="230"/>
      <c r="F321" s="239" t="s">
        <v>405</v>
      </c>
      <c r="G321" s="231"/>
      <c r="H321" s="232"/>
      <c r="I321" s="232"/>
      <c r="J321" s="233"/>
      <c r="K321" s="233"/>
      <c r="L321" s="233"/>
    </row>
    <row r="322" spans="1:12">
      <c r="A322" s="233"/>
      <c r="C322" s="236"/>
      <c r="D322" s="230"/>
      <c r="E322" s="230"/>
      <c r="F322" s="239" t="s">
        <v>406</v>
      </c>
      <c r="G322" s="231"/>
      <c r="H322" s="232"/>
      <c r="I322" s="232"/>
      <c r="J322" s="233"/>
      <c r="K322" s="233"/>
      <c r="L322" s="233"/>
    </row>
    <row r="323" spans="1:12">
      <c r="A323" s="233"/>
      <c r="C323" s="236"/>
      <c r="D323" s="230"/>
      <c r="E323" s="230"/>
      <c r="F323" s="239" t="s">
        <v>407</v>
      </c>
      <c r="G323" s="231"/>
      <c r="H323" s="232"/>
      <c r="I323" s="232"/>
      <c r="J323" s="233"/>
      <c r="K323" s="233"/>
      <c r="L323" s="233"/>
    </row>
    <row r="324" spans="1:12">
      <c r="A324" s="233"/>
      <c r="C324" s="236"/>
      <c r="D324" s="230"/>
      <c r="E324" s="230"/>
      <c r="F324" s="239" t="s">
        <v>408</v>
      </c>
      <c r="G324" s="231"/>
      <c r="H324" s="232"/>
      <c r="I324" s="232"/>
      <c r="J324" s="233"/>
      <c r="K324" s="233"/>
      <c r="L324" s="233"/>
    </row>
    <row r="325" spans="1:12">
      <c r="A325" s="233"/>
      <c r="C325" s="236"/>
      <c r="D325" s="230"/>
      <c r="E325" s="230"/>
      <c r="F325" s="239" t="s">
        <v>409</v>
      </c>
      <c r="G325" s="231"/>
      <c r="H325" s="232"/>
      <c r="I325" s="232"/>
      <c r="J325" s="233"/>
      <c r="K325" s="233"/>
      <c r="L325" s="233"/>
    </row>
    <row r="326" spans="1:12">
      <c r="A326" s="233"/>
      <c r="C326" s="236"/>
      <c r="D326" s="230"/>
      <c r="E326" s="230"/>
      <c r="F326" s="239" t="s">
        <v>410</v>
      </c>
      <c r="G326" s="231"/>
      <c r="H326" s="232"/>
      <c r="I326" s="232"/>
      <c r="J326" s="233"/>
      <c r="K326" s="233"/>
      <c r="L326" s="233"/>
    </row>
    <row r="327" spans="1:12">
      <c r="A327" s="233"/>
      <c r="C327" s="236"/>
      <c r="D327" s="230"/>
      <c r="E327" s="230"/>
      <c r="F327" s="239" t="s">
        <v>411</v>
      </c>
      <c r="G327" s="231"/>
      <c r="H327" s="232"/>
      <c r="I327" s="232"/>
      <c r="J327" s="233"/>
      <c r="K327" s="233"/>
      <c r="L327" s="233"/>
    </row>
    <row r="328" spans="1:12">
      <c r="A328" s="233"/>
      <c r="C328" s="236"/>
      <c r="D328" s="230"/>
      <c r="E328" s="230"/>
      <c r="F328" s="237"/>
      <c r="G328" s="231"/>
      <c r="H328" s="232"/>
      <c r="I328" s="232"/>
      <c r="J328" s="233"/>
      <c r="K328" s="233"/>
      <c r="L328" s="233"/>
    </row>
    <row r="329" spans="1:12">
      <c r="A329" s="233"/>
      <c r="C329" s="236"/>
      <c r="D329" s="230"/>
      <c r="E329" s="230"/>
      <c r="F329" s="239" t="s">
        <v>412</v>
      </c>
      <c r="G329" s="231"/>
      <c r="H329" s="232"/>
      <c r="I329" s="232"/>
      <c r="J329" s="233"/>
      <c r="K329" s="233"/>
      <c r="L329" s="233"/>
    </row>
    <row r="330" spans="1:12">
      <c r="A330" s="233"/>
      <c r="C330" s="236"/>
      <c r="D330" s="230"/>
      <c r="E330" s="230"/>
      <c r="F330" s="239" t="s">
        <v>413</v>
      </c>
      <c r="G330" s="231"/>
      <c r="H330" s="232"/>
      <c r="I330" s="232"/>
      <c r="J330" s="233"/>
      <c r="K330" s="233"/>
      <c r="L330" s="233"/>
    </row>
    <row r="331" spans="1:12">
      <c r="A331" s="233"/>
      <c r="C331" s="236"/>
      <c r="D331" s="230"/>
      <c r="E331" s="230"/>
      <c r="F331" s="239" t="s">
        <v>414</v>
      </c>
      <c r="G331" s="231"/>
      <c r="H331" s="232"/>
      <c r="I331" s="232"/>
      <c r="J331" s="233"/>
      <c r="K331" s="233"/>
      <c r="L331" s="233"/>
    </row>
    <row r="332" spans="1:12">
      <c r="A332" s="233"/>
      <c r="C332" s="236"/>
      <c r="D332" s="230"/>
      <c r="E332" s="230"/>
      <c r="F332" s="239" t="s">
        <v>415</v>
      </c>
      <c r="G332" s="231"/>
      <c r="H332" s="232"/>
      <c r="I332" s="232"/>
      <c r="J332" s="233"/>
      <c r="K332" s="233"/>
      <c r="L332" s="233"/>
    </row>
    <row r="333" spans="1:12">
      <c r="A333" s="233"/>
      <c r="C333" s="236"/>
      <c r="D333" s="230"/>
      <c r="E333" s="230"/>
      <c r="F333" s="239" t="s">
        <v>416</v>
      </c>
      <c r="G333" s="231"/>
      <c r="H333" s="232"/>
      <c r="I333" s="232"/>
      <c r="J333" s="233"/>
      <c r="K333" s="233"/>
      <c r="L333" s="233"/>
    </row>
    <row r="334" spans="1:12">
      <c r="A334" s="233"/>
      <c r="C334" s="236"/>
      <c r="D334" s="230"/>
      <c r="E334" s="230"/>
      <c r="F334" s="239" t="s">
        <v>417</v>
      </c>
      <c r="G334" s="231"/>
      <c r="H334" s="232"/>
      <c r="I334" s="232"/>
      <c r="J334" s="233"/>
      <c r="K334" s="233"/>
      <c r="L334" s="233"/>
    </row>
    <row r="335" spans="1:12">
      <c r="A335" s="233"/>
      <c r="C335" s="236"/>
      <c r="D335" s="230"/>
      <c r="E335" s="230"/>
      <c r="F335" s="239" t="s">
        <v>418</v>
      </c>
      <c r="G335" s="231"/>
      <c r="H335" s="232"/>
      <c r="I335" s="232"/>
      <c r="J335" s="233"/>
      <c r="K335" s="233"/>
      <c r="L335" s="233"/>
    </row>
    <row r="336" spans="1:12">
      <c r="A336" s="233"/>
      <c r="C336" s="236"/>
      <c r="D336" s="230"/>
      <c r="E336" s="230"/>
      <c r="F336" s="239" t="s">
        <v>419</v>
      </c>
      <c r="G336" s="231"/>
      <c r="H336" s="232"/>
      <c r="I336" s="232"/>
      <c r="J336" s="233"/>
      <c r="K336" s="233"/>
      <c r="L336" s="233"/>
    </row>
    <row r="337" spans="1:12">
      <c r="A337" s="233"/>
      <c r="C337" s="236"/>
      <c r="D337" s="230"/>
      <c r="E337" s="230"/>
      <c r="F337" s="239" t="s">
        <v>420</v>
      </c>
      <c r="G337" s="231"/>
      <c r="H337" s="232"/>
      <c r="I337" s="232"/>
      <c r="J337" s="233"/>
      <c r="K337" s="233"/>
      <c r="L337" s="233"/>
    </row>
    <row r="338" spans="1:12">
      <c r="A338" s="233"/>
      <c r="C338" s="236"/>
      <c r="D338" s="230"/>
      <c r="E338" s="230"/>
      <c r="F338" s="239" t="s">
        <v>421</v>
      </c>
      <c r="G338" s="231"/>
      <c r="H338" s="232"/>
      <c r="I338" s="232"/>
      <c r="J338" s="233"/>
      <c r="K338" s="233"/>
      <c r="L338" s="233"/>
    </row>
    <row r="339" spans="1:12">
      <c r="A339" s="233"/>
      <c r="C339" s="236"/>
      <c r="D339" s="230"/>
      <c r="E339" s="230"/>
      <c r="F339" s="239" t="s">
        <v>422</v>
      </c>
      <c r="G339" s="231"/>
      <c r="H339" s="232"/>
      <c r="I339" s="232"/>
      <c r="J339" s="233"/>
      <c r="K339" s="233"/>
      <c r="L339" s="233"/>
    </row>
    <row r="340" spans="1:12">
      <c r="A340" s="233"/>
      <c r="C340" s="236"/>
      <c r="D340" s="230"/>
      <c r="E340" s="230"/>
      <c r="F340" s="239" t="s">
        <v>423</v>
      </c>
      <c r="G340" s="231"/>
      <c r="H340" s="232"/>
      <c r="I340" s="232"/>
      <c r="J340" s="233"/>
      <c r="K340" s="233"/>
      <c r="L340" s="233"/>
    </row>
    <row r="341" spans="1:12">
      <c r="A341" s="233"/>
      <c r="C341" s="236"/>
      <c r="D341" s="230"/>
      <c r="E341" s="230"/>
      <c r="F341" s="239" t="s">
        <v>424</v>
      </c>
      <c r="G341" s="231"/>
      <c r="H341" s="232"/>
      <c r="I341" s="232"/>
      <c r="J341" s="233"/>
      <c r="K341" s="233"/>
      <c r="L341" s="233"/>
    </row>
    <row r="342" spans="1:12">
      <c r="A342" s="233"/>
      <c r="C342" s="236"/>
      <c r="D342" s="230"/>
      <c r="E342" s="230"/>
      <c r="F342" s="239" t="s">
        <v>425</v>
      </c>
      <c r="G342" s="231"/>
      <c r="H342" s="232"/>
      <c r="I342" s="232"/>
      <c r="J342" s="233"/>
      <c r="K342" s="233"/>
      <c r="L342" s="233"/>
    </row>
    <row r="343" spans="1:12">
      <c r="A343" s="233"/>
      <c r="C343" s="236"/>
      <c r="D343" s="230"/>
      <c r="E343" s="230"/>
      <c r="F343" s="239" t="s">
        <v>426</v>
      </c>
      <c r="G343" s="231"/>
      <c r="H343" s="232"/>
      <c r="I343" s="232"/>
      <c r="J343" s="233"/>
      <c r="K343" s="233"/>
      <c r="L343" s="233"/>
    </row>
    <row r="344" spans="1:12">
      <c r="A344" s="233"/>
      <c r="C344" s="236"/>
      <c r="D344" s="230"/>
      <c r="E344" s="230"/>
      <c r="F344" s="239" t="s">
        <v>427</v>
      </c>
      <c r="G344" s="231"/>
      <c r="H344" s="232"/>
      <c r="I344" s="232"/>
      <c r="J344" s="233"/>
      <c r="K344" s="233"/>
      <c r="L344" s="233"/>
    </row>
    <row r="345" spans="1:12">
      <c r="A345" s="233"/>
      <c r="C345" s="236"/>
      <c r="D345" s="230"/>
      <c r="E345" s="230"/>
      <c r="F345" s="239" t="s">
        <v>428</v>
      </c>
      <c r="G345" s="231"/>
      <c r="H345" s="232"/>
      <c r="I345" s="232"/>
      <c r="J345" s="233"/>
      <c r="K345" s="233"/>
      <c r="L345" s="233"/>
    </row>
    <row r="346" spans="1:12">
      <c r="A346" s="233"/>
      <c r="C346" s="236"/>
      <c r="D346" s="230"/>
      <c r="E346" s="230"/>
      <c r="F346" s="239" t="s">
        <v>429</v>
      </c>
      <c r="G346" s="231"/>
      <c r="H346" s="232"/>
      <c r="I346" s="232"/>
      <c r="J346" s="233"/>
      <c r="K346" s="233"/>
      <c r="L346" s="233"/>
    </row>
    <row r="347" spans="1:12">
      <c r="A347" s="233"/>
      <c r="C347" s="236"/>
      <c r="D347" s="230"/>
      <c r="E347" s="230"/>
      <c r="F347" s="239" t="s">
        <v>430</v>
      </c>
      <c r="G347" s="231"/>
      <c r="H347" s="232"/>
      <c r="I347" s="232"/>
      <c r="J347" s="233"/>
      <c r="K347" s="233"/>
      <c r="L347" s="233"/>
    </row>
    <row r="348" spans="1:12">
      <c r="A348" s="233"/>
      <c r="C348" s="236"/>
      <c r="D348" s="230"/>
      <c r="E348" s="230"/>
      <c r="F348" s="239" t="s">
        <v>431</v>
      </c>
      <c r="G348" s="231"/>
      <c r="H348" s="232"/>
      <c r="I348" s="232"/>
      <c r="J348" s="233"/>
      <c r="K348" s="233"/>
      <c r="L348" s="233"/>
    </row>
    <row r="349" spans="1:12">
      <c r="A349" s="233"/>
      <c r="C349" s="236"/>
      <c r="D349" s="230"/>
      <c r="E349" s="230"/>
      <c r="F349" s="239" t="s">
        <v>432</v>
      </c>
      <c r="G349" s="231"/>
      <c r="H349" s="232"/>
      <c r="I349" s="232"/>
      <c r="J349" s="233"/>
      <c r="K349" s="233"/>
      <c r="L349" s="233"/>
    </row>
    <row r="350" spans="1:12">
      <c r="A350" s="233"/>
      <c r="C350" s="236"/>
      <c r="D350" s="230"/>
      <c r="E350" s="230"/>
      <c r="F350" s="239" t="s">
        <v>433</v>
      </c>
      <c r="G350" s="231"/>
      <c r="H350" s="232"/>
      <c r="I350" s="232"/>
      <c r="J350" s="233"/>
      <c r="K350" s="233"/>
      <c r="L350" s="233"/>
    </row>
    <row r="351" spans="1:12">
      <c r="A351" s="233"/>
      <c r="C351" s="236"/>
      <c r="D351" s="230"/>
      <c r="E351" s="230"/>
      <c r="F351" s="239" t="s">
        <v>434</v>
      </c>
      <c r="G351" s="231"/>
      <c r="H351" s="232"/>
      <c r="I351" s="232"/>
      <c r="J351" s="233"/>
      <c r="K351" s="233"/>
      <c r="L351" s="233"/>
    </row>
    <row r="352" spans="1:12">
      <c r="A352" s="233"/>
      <c r="C352" s="236"/>
      <c r="D352" s="230"/>
      <c r="E352" s="230"/>
      <c r="F352" s="239" t="s">
        <v>435</v>
      </c>
      <c r="G352" s="231"/>
      <c r="H352" s="232"/>
      <c r="I352" s="232"/>
      <c r="J352" s="233"/>
      <c r="K352" s="233"/>
      <c r="L352" s="233"/>
    </row>
    <row r="353" spans="1:12">
      <c r="A353" s="233"/>
      <c r="C353" s="236"/>
      <c r="D353" s="230"/>
      <c r="E353" s="230"/>
      <c r="F353" s="239" t="s">
        <v>436</v>
      </c>
      <c r="G353" s="231"/>
      <c r="H353" s="232"/>
      <c r="I353" s="232"/>
      <c r="J353" s="233"/>
      <c r="K353" s="233"/>
      <c r="L353" s="233"/>
    </row>
    <row r="354" spans="1:12">
      <c r="A354" s="233"/>
      <c r="C354" s="236"/>
      <c r="D354" s="230"/>
      <c r="E354" s="230"/>
      <c r="F354" s="239" t="s">
        <v>437</v>
      </c>
      <c r="G354" s="231"/>
      <c r="H354" s="232"/>
      <c r="I354" s="232"/>
      <c r="J354" s="233"/>
      <c r="K354" s="233"/>
      <c r="L354" s="233"/>
    </row>
    <row r="355" spans="1:12">
      <c r="A355" s="233"/>
      <c r="C355" s="236"/>
      <c r="D355" s="230"/>
      <c r="E355" s="230"/>
      <c r="F355" s="239" t="s">
        <v>438</v>
      </c>
      <c r="G355" s="231"/>
      <c r="H355" s="232"/>
      <c r="I355" s="232"/>
      <c r="J355" s="233"/>
      <c r="K355" s="233"/>
      <c r="L355" s="233"/>
    </row>
    <row r="356" spans="1:12">
      <c r="A356" s="233"/>
      <c r="C356" s="236"/>
      <c r="D356" s="230"/>
      <c r="E356" s="230"/>
      <c r="F356" s="239" t="s">
        <v>439</v>
      </c>
      <c r="G356" s="231"/>
      <c r="H356" s="232"/>
      <c r="I356" s="232"/>
      <c r="J356" s="233"/>
      <c r="K356" s="233"/>
      <c r="L356" s="233"/>
    </row>
    <row r="357" spans="1:12">
      <c r="A357" s="233"/>
      <c r="C357" s="236"/>
      <c r="D357" s="230"/>
      <c r="E357" s="230"/>
      <c r="F357" s="239" t="s">
        <v>440</v>
      </c>
      <c r="G357" s="231"/>
      <c r="H357" s="232"/>
      <c r="I357" s="232"/>
      <c r="J357" s="233"/>
      <c r="K357" s="233"/>
      <c r="L357" s="233"/>
    </row>
    <row r="358" spans="1:12">
      <c r="A358" s="233"/>
      <c r="C358" s="236"/>
      <c r="D358" s="230"/>
      <c r="E358" s="230"/>
      <c r="F358" s="239" t="s">
        <v>441</v>
      </c>
      <c r="G358" s="231"/>
      <c r="H358" s="232"/>
      <c r="I358" s="232"/>
      <c r="J358" s="233"/>
      <c r="K358" s="233"/>
      <c r="L358" s="233"/>
    </row>
    <row r="359" spans="1:12">
      <c r="A359" s="233"/>
      <c r="C359" s="236"/>
      <c r="D359" s="230"/>
      <c r="E359" s="230"/>
      <c r="F359" s="239" t="s">
        <v>442</v>
      </c>
      <c r="G359" s="231"/>
      <c r="H359" s="232"/>
      <c r="I359" s="232"/>
      <c r="J359" s="233"/>
      <c r="K359" s="233"/>
      <c r="L359" s="233"/>
    </row>
    <row r="360" spans="1:12">
      <c r="A360" s="233"/>
      <c r="C360" s="236"/>
      <c r="D360" s="230"/>
      <c r="E360" s="230"/>
      <c r="F360" s="239" t="s">
        <v>443</v>
      </c>
      <c r="G360" s="231"/>
      <c r="H360" s="232"/>
      <c r="I360" s="232"/>
      <c r="J360" s="233"/>
      <c r="K360" s="233"/>
      <c r="L360" s="233"/>
    </row>
    <row r="361" spans="1:12">
      <c r="A361" s="233"/>
      <c r="C361" s="236"/>
      <c r="D361" s="230"/>
      <c r="E361" s="230"/>
      <c r="F361" s="239" t="s">
        <v>444</v>
      </c>
      <c r="G361" s="231"/>
      <c r="H361" s="232"/>
      <c r="I361" s="232"/>
      <c r="J361" s="233"/>
      <c r="K361" s="233"/>
      <c r="L361" s="233"/>
    </row>
    <row r="362" spans="1:12">
      <c r="A362" s="233"/>
      <c r="C362" s="236"/>
      <c r="D362" s="230"/>
      <c r="E362" s="230"/>
      <c r="F362" s="239" t="s">
        <v>445</v>
      </c>
      <c r="G362" s="231"/>
      <c r="H362" s="232"/>
      <c r="I362" s="232"/>
      <c r="J362" s="233"/>
      <c r="K362" s="233"/>
      <c r="L362" s="233"/>
    </row>
    <row r="363" spans="1:12">
      <c r="A363" s="233"/>
      <c r="C363" s="236"/>
      <c r="D363" s="230"/>
      <c r="E363" s="230"/>
      <c r="F363" s="239" t="s">
        <v>446</v>
      </c>
      <c r="G363" s="231"/>
      <c r="H363" s="232"/>
      <c r="I363" s="232"/>
      <c r="J363" s="233"/>
      <c r="K363" s="233"/>
      <c r="L363" s="233"/>
    </row>
    <row r="364" spans="1:12">
      <c r="A364" s="235"/>
      <c r="C364" s="236"/>
      <c r="D364" s="230"/>
      <c r="E364" s="230"/>
      <c r="F364" s="239" t="s">
        <v>447</v>
      </c>
      <c r="G364" s="231"/>
      <c r="H364" s="232"/>
      <c r="I364" s="232"/>
      <c r="J364" s="233"/>
      <c r="K364" s="233"/>
      <c r="L364" s="233"/>
    </row>
    <row r="365" spans="1:12">
      <c r="A365" s="235"/>
      <c r="C365" s="236"/>
      <c r="D365" s="230"/>
      <c r="E365" s="230"/>
      <c r="F365" s="239" t="s">
        <v>448</v>
      </c>
      <c r="G365" s="231"/>
      <c r="H365" s="232"/>
      <c r="I365" s="232"/>
      <c r="J365" s="233"/>
      <c r="K365" s="233"/>
      <c r="L365" s="233"/>
    </row>
    <row r="366" spans="1:12">
      <c r="A366" s="235"/>
      <c r="C366" s="236"/>
      <c r="D366" s="230"/>
      <c r="E366" s="230"/>
      <c r="F366" s="239" t="s">
        <v>449</v>
      </c>
      <c r="G366" s="231"/>
      <c r="H366" s="232"/>
      <c r="I366" s="232"/>
      <c r="J366" s="233"/>
      <c r="K366" s="233"/>
      <c r="L366" s="233"/>
    </row>
    <row r="367" spans="1:12">
      <c r="A367" s="228"/>
      <c r="C367" s="236"/>
      <c r="D367" s="230"/>
      <c r="E367" s="230"/>
      <c r="F367" s="239" t="s">
        <v>450</v>
      </c>
      <c r="G367" s="231"/>
      <c r="H367" s="232"/>
      <c r="I367" s="232"/>
      <c r="J367" s="233"/>
      <c r="K367" s="233"/>
      <c r="L367" s="233"/>
    </row>
    <row r="368" spans="1:12">
      <c r="A368" s="228"/>
      <c r="C368" s="236"/>
      <c r="D368" s="230"/>
      <c r="E368" s="230"/>
      <c r="F368" s="239" t="s">
        <v>451</v>
      </c>
      <c r="G368" s="231"/>
      <c r="H368" s="232"/>
      <c r="I368" s="232"/>
      <c r="J368" s="233"/>
      <c r="K368" s="233"/>
      <c r="L368" s="233"/>
    </row>
    <row r="369" spans="1:12">
      <c r="A369" s="228"/>
      <c r="C369" s="236"/>
      <c r="D369" s="230"/>
      <c r="E369" s="230"/>
      <c r="F369" s="239" t="s">
        <v>452</v>
      </c>
      <c r="G369" s="231"/>
      <c r="H369" s="232"/>
      <c r="I369" s="232"/>
      <c r="J369" s="233"/>
      <c r="K369" s="233"/>
      <c r="L369" s="233"/>
    </row>
    <row r="370" spans="1:12">
      <c r="A370" s="228"/>
      <c r="C370" s="236"/>
      <c r="D370" s="230"/>
      <c r="E370" s="230"/>
      <c r="F370" s="239" t="s">
        <v>453</v>
      </c>
      <c r="G370" s="231"/>
      <c r="H370" s="232"/>
      <c r="I370" s="232"/>
      <c r="J370" s="233"/>
      <c r="K370" s="233"/>
      <c r="L370" s="233"/>
    </row>
    <row r="371" spans="1:12">
      <c r="A371" s="228"/>
      <c r="C371" s="236"/>
      <c r="D371" s="230"/>
      <c r="E371" s="230"/>
      <c r="F371" s="239" t="s">
        <v>454</v>
      </c>
      <c r="G371" s="231"/>
      <c r="H371" s="232"/>
      <c r="I371" s="232"/>
      <c r="J371" s="233"/>
      <c r="K371" s="233"/>
      <c r="L371" s="233"/>
    </row>
    <row r="372" spans="1:12">
      <c r="A372" s="228"/>
      <c r="C372" s="236"/>
      <c r="D372" s="230"/>
      <c r="E372" s="230"/>
      <c r="F372" s="239" t="s">
        <v>455</v>
      </c>
      <c r="G372" s="231"/>
      <c r="H372" s="232"/>
      <c r="I372" s="232"/>
      <c r="J372" s="233"/>
      <c r="K372" s="233"/>
      <c r="L372" s="233"/>
    </row>
    <row r="373" spans="1:12">
      <c r="A373" s="228"/>
      <c r="C373" s="236"/>
      <c r="D373" s="230"/>
      <c r="E373" s="230"/>
      <c r="F373" s="239" t="s">
        <v>456</v>
      </c>
      <c r="G373" s="231"/>
      <c r="H373" s="232"/>
      <c r="I373" s="232"/>
      <c r="J373" s="233"/>
      <c r="K373" s="233"/>
      <c r="L373" s="233"/>
    </row>
    <row r="374" spans="1:12">
      <c r="A374" s="228"/>
      <c r="C374" s="236"/>
      <c r="D374" s="230"/>
      <c r="E374" s="230"/>
      <c r="F374" s="239" t="s">
        <v>457</v>
      </c>
      <c r="G374" s="231"/>
      <c r="H374" s="232"/>
      <c r="I374" s="232"/>
      <c r="J374" s="233"/>
      <c r="K374" s="233"/>
      <c r="L374" s="233"/>
    </row>
    <row r="375" spans="1:12">
      <c r="A375" s="228"/>
      <c r="C375" s="236"/>
      <c r="D375" s="230"/>
      <c r="E375" s="230"/>
      <c r="F375" s="239" t="s">
        <v>458</v>
      </c>
      <c r="G375" s="231"/>
      <c r="H375" s="232"/>
      <c r="I375" s="232"/>
      <c r="J375" s="233"/>
      <c r="K375" s="233"/>
      <c r="L375" s="233"/>
    </row>
    <row r="376" spans="1:12">
      <c r="A376" s="228"/>
      <c r="C376" s="236"/>
      <c r="D376" s="230"/>
      <c r="E376" s="230"/>
      <c r="F376" s="239" t="s">
        <v>459</v>
      </c>
      <c r="G376" s="231"/>
      <c r="H376" s="232"/>
      <c r="I376" s="232"/>
      <c r="J376" s="233"/>
      <c r="K376" s="233"/>
      <c r="L376" s="233"/>
    </row>
    <row r="377" spans="1:12">
      <c r="A377" s="228"/>
      <c r="C377" s="236"/>
      <c r="D377" s="230"/>
      <c r="E377" s="230"/>
      <c r="F377" s="239" t="s">
        <v>460</v>
      </c>
      <c r="G377" s="231"/>
      <c r="H377" s="232"/>
      <c r="I377" s="232"/>
      <c r="J377" s="233"/>
      <c r="K377" s="233"/>
      <c r="L377" s="233"/>
    </row>
    <row r="378" spans="1:12">
      <c r="A378" s="228"/>
      <c r="C378" s="236"/>
      <c r="D378" s="230"/>
      <c r="E378" s="230"/>
      <c r="F378" s="239" t="s">
        <v>461</v>
      </c>
      <c r="G378" s="231"/>
      <c r="H378" s="232"/>
      <c r="I378" s="232"/>
      <c r="J378" s="233"/>
      <c r="K378" s="233"/>
      <c r="L378" s="233"/>
    </row>
    <row r="379" spans="1:12">
      <c r="A379" s="228"/>
      <c r="C379" s="236"/>
      <c r="D379" s="230"/>
      <c r="E379" s="230"/>
      <c r="F379" s="239" t="s">
        <v>462</v>
      </c>
      <c r="G379" s="231"/>
      <c r="H379" s="232"/>
      <c r="I379" s="232"/>
      <c r="J379" s="233"/>
      <c r="K379" s="233"/>
      <c r="L379" s="233"/>
    </row>
    <row r="380" spans="1:12">
      <c r="A380" s="228"/>
      <c r="C380" s="236"/>
      <c r="D380" s="230"/>
      <c r="E380" s="230"/>
      <c r="F380" s="239" t="s">
        <v>463</v>
      </c>
      <c r="G380" s="231"/>
      <c r="H380" s="232"/>
      <c r="I380" s="232"/>
      <c r="J380" s="233"/>
      <c r="K380" s="233"/>
      <c r="L380" s="233"/>
    </row>
    <row r="381" spans="1:12">
      <c r="A381" s="228"/>
      <c r="C381" s="236"/>
      <c r="D381" s="230"/>
      <c r="E381" s="230"/>
      <c r="F381" s="239" t="s">
        <v>464</v>
      </c>
      <c r="G381" s="231"/>
      <c r="H381" s="232"/>
      <c r="I381" s="232"/>
      <c r="J381" s="233"/>
      <c r="K381" s="233"/>
      <c r="L381" s="233"/>
    </row>
    <row r="382" spans="1:12">
      <c r="F382" s="239" t="s">
        <v>2</v>
      </c>
    </row>
  </sheetData>
  <protectedRanges>
    <protectedRange sqref="A9:G10 D29:E30 D32:E33 D35:E36 D42:E44 D46:E48 D71:E73 D92:E95 D99:E102 D107:E108 D110:E111 D113:E115 D124:E127 D131:E134 D138:E144 D151:E154 D156:E160 D82:E83 D17:E19 D21:E23 D26:E27 D39:E40 D162:E169 D50:E55 D75:E80 D57:E69" name="Диапазон1_1"/>
  </protectedRanges>
  <mergeCells count="6">
    <mergeCell ref="A9:G9"/>
    <mergeCell ref="A10:G10"/>
    <mergeCell ref="H11:I11"/>
    <mergeCell ref="A187:G187"/>
    <mergeCell ref="E1:G6"/>
    <mergeCell ref="A8:G8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10:G10">
      <formula1>$F$329:$F$382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9:G9">
      <formula1>$I$301:$I$317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2019-04-12T11:10:46Z</dcterms:modified>
</cp:coreProperties>
</file>