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0" i="1" l="1"/>
  <c r="F186" i="1"/>
  <c r="E186" i="1"/>
  <c r="G186" i="1" s="1"/>
  <c r="D186" i="1"/>
  <c r="E177" i="1"/>
  <c r="G177" i="1" s="1"/>
  <c r="D177" i="1"/>
  <c r="F176" i="1"/>
  <c r="E176" i="1"/>
  <c r="G176" i="1" s="1"/>
  <c r="D176" i="1"/>
  <c r="G171" i="1"/>
  <c r="F171" i="1"/>
  <c r="G170" i="1"/>
  <c r="F170" i="1"/>
  <c r="E169" i="1"/>
  <c r="G169" i="1" s="1"/>
  <c r="D169" i="1"/>
  <c r="G168" i="1"/>
  <c r="F168" i="1"/>
  <c r="G167" i="1"/>
  <c r="F167" i="1"/>
  <c r="G166" i="1"/>
  <c r="F166" i="1"/>
  <c r="G165" i="1"/>
  <c r="F165" i="1"/>
  <c r="G164" i="1"/>
  <c r="F164" i="1"/>
  <c r="E163" i="1"/>
  <c r="G163" i="1" s="1"/>
  <c r="D163" i="1"/>
  <c r="G162" i="1"/>
  <c r="F162" i="1"/>
  <c r="G161" i="1"/>
  <c r="F161" i="1"/>
  <c r="G160" i="1"/>
  <c r="F160" i="1"/>
  <c r="G159" i="1"/>
  <c r="F159" i="1"/>
  <c r="G158" i="1"/>
  <c r="F158" i="1"/>
  <c r="F157" i="1"/>
  <c r="E157" i="1"/>
  <c r="G157" i="1" s="1"/>
  <c r="D157" i="1"/>
  <c r="G156" i="1"/>
  <c r="F156" i="1"/>
  <c r="G155" i="1"/>
  <c r="F155" i="1"/>
  <c r="G154" i="1"/>
  <c r="F154" i="1"/>
  <c r="G153" i="1"/>
  <c r="F153" i="1"/>
  <c r="F152" i="1"/>
  <c r="E152" i="1"/>
  <c r="G152" i="1" s="1"/>
  <c r="D152" i="1"/>
  <c r="E151" i="1"/>
  <c r="G151" i="1" s="1"/>
  <c r="D151" i="1"/>
  <c r="E150" i="1"/>
  <c r="G150" i="1" s="1"/>
  <c r="D150" i="1"/>
  <c r="F149" i="1"/>
  <c r="E149" i="1"/>
  <c r="G149" i="1" s="1"/>
  <c r="D149" i="1"/>
  <c r="E148" i="1"/>
  <c r="G148" i="1" s="1"/>
  <c r="D148" i="1"/>
  <c r="D147" i="1"/>
  <c r="H147" i="1" s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E139" i="1"/>
  <c r="G139" i="1" s="1"/>
  <c r="D139" i="1"/>
  <c r="E138" i="1"/>
  <c r="G138" i="1" s="1"/>
  <c r="D138" i="1"/>
  <c r="I137" i="1"/>
  <c r="H137" i="1"/>
  <c r="G137" i="1"/>
  <c r="F137" i="1"/>
  <c r="E137" i="1"/>
  <c r="D137" i="1"/>
  <c r="G136" i="1"/>
  <c r="F136" i="1"/>
  <c r="I135" i="1"/>
  <c r="H135" i="1"/>
  <c r="G135" i="1"/>
  <c r="F135" i="1"/>
  <c r="G134" i="1"/>
  <c r="F134" i="1"/>
  <c r="G133" i="1"/>
  <c r="F133" i="1"/>
  <c r="E132" i="1"/>
  <c r="I136" i="1" s="1"/>
  <c r="D132" i="1"/>
  <c r="H136" i="1" s="1"/>
  <c r="E131" i="1"/>
  <c r="G131" i="1" s="1"/>
  <c r="D131" i="1"/>
  <c r="I130" i="1"/>
  <c r="H130" i="1"/>
  <c r="E130" i="1"/>
  <c r="G130" i="1" s="1"/>
  <c r="D130" i="1"/>
  <c r="G129" i="1"/>
  <c r="F129" i="1"/>
  <c r="I128" i="1"/>
  <c r="H128" i="1"/>
  <c r="G128" i="1"/>
  <c r="F128" i="1"/>
  <c r="G127" i="1"/>
  <c r="F127" i="1"/>
  <c r="G126" i="1"/>
  <c r="F126" i="1"/>
  <c r="E125" i="1"/>
  <c r="I125" i="1" s="1"/>
  <c r="D125" i="1"/>
  <c r="H125" i="1" s="1"/>
  <c r="E122" i="1"/>
  <c r="E123" i="1" s="1"/>
  <c r="D122" i="1"/>
  <c r="D123" i="1" s="1"/>
  <c r="E121" i="1"/>
  <c r="G121" i="1" s="1"/>
  <c r="D121" i="1"/>
  <c r="D175" i="1" s="1"/>
  <c r="E120" i="1"/>
  <c r="G120" i="1" s="1"/>
  <c r="D120" i="1"/>
  <c r="F119" i="1"/>
  <c r="E119" i="1"/>
  <c r="E118" i="1" s="1"/>
  <c r="D119" i="1"/>
  <c r="D124" i="1" s="1"/>
  <c r="G117" i="1"/>
  <c r="F117" i="1"/>
  <c r="G116" i="1"/>
  <c r="F116" i="1"/>
  <c r="G115" i="1"/>
  <c r="F115" i="1"/>
  <c r="G113" i="1"/>
  <c r="F113" i="1"/>
  <c r="G112" i="1"/>
  <c r="F112" i="1"/>
  <c r="I111" i="1"/>
  <c r="H111" i="1"/>
  <c r="G111" i="1"/>
  <c r="F111" i="1"/>
  <c r="E111" i="1"/>
  <c r="D111" i="1"/>
  <c r="G110" i="1"/>
  <c r="F110" i="1"/>
  <c r="G109" i="1"/>
  <c r="F109" i="1"/>
  <c r="H108" i="1"/>
  <c r="F108" i="1"/>
  <c r="E108" i="1"/>
  <c r="E107" i="1" s="1"/>
  <c r="D108" i="1"/>
  <c r="D107" i="1" s="1"/>
  <c r="E106" i="1"/>
  <c r="G106" i="1" s="1"/>
  <c r="D106" i="1"/>
  <c r="F105" i="1"/>
  <c r="E105" i="1"/>
  <c r="G105" i="1" s="1"/>
  <c r="D105" i="1"/>
  <c r="G104" i="1"/>
  <c r="F104" i="1"/>
  <c r="I103" i="1"/>
  <c r="H103" i="1"/>
  <c r="G103" i="1"/>
  <c r="F103" i="1"/>
  <c r="G102" i="1"/>
  <c r="F102" i="1"/>
  <c r="G101" i="1"/>
  <c r="F101" i="1"/>
  <c r="E100" i="1"/>
  <c r="I104" i="1" s="1"/>
  <c r="D100" i="1"/>
  <c r="H104" i="1" s="1"/>
  <c r="E99" i="1"/>
  <c r="G99" i="1" s="1"/>
  <c r="D99" i="1"/>
  <c r="I98" i="1"/>
  <c r="H98" i="1"/>
  <c r="E98" i="1"/>
  <c r="G98" i="1" s="1"/>
  <c r="D98" i="1"/>
  <c r="G97" i="1"/>
  <c r="F97" i="1"/>
  <c r="I96" i="1"/>
  <c r="H96" i="1"/>
  <c r="G96" i="1"/>
  <c r="F96" i="1"/>
  <c r="G95" i="1"/>
  <c r="F95" i="1"/>
  <c r="G94" i="1"/>
  <c r="F94" i="1"/>
  <c r="E93" i="1"/>
  <c r="I97" i="1" s="1"/>
  <c r="D93" i="1"/>
  <c r="H97" i="1" s="1"/>
  <c r="D91" i="1"/>
  <c r="F90" i="1"/>
  <c r="E90" i="1"/>
  <c r="E91" i="1" s="1"/>
  <c r="D90" i="1"/>
  <c r="E89" i="1"/>
  <c r="G89" i="1" s="1"/>
  <c r="D89" i="1"/>
  <c r="D174" i="1" s="1"/>
  <c r="E88" i="1"/>
  <c r="D88" i="1"/>
  <c r="G88" i="1" s="1"/>
  <c r="F87" i="1"/>
  <c r="E87" i="1"/>
  <c r="E92" i="1" s="1"/>
  <c r="D87" i="1"/>
  <c r="D92" i="1" s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I75" i="1"/>
  <c r="H75" i="1"/>
  <c r="G74" i="1"/>
  <c r="F74" i="1"/>
  <c r="G73" i="1"/>
  <c r="F73" i="1"/>
  <c r="G72" i="1"/>
  <c r="F72" i="1"/>
  <c r="G70" i="1"/>
  <c r="F70" i="1"/>
  <c r="G69" i="1"/>
  <c r="F69" i="1"/>
  <c r="G68" i="1"/>
  <c r="F68" i="1"/>
  <c r="G67" i="1"/>
  <c r="F67" i="1"/>
  <c r="G66" i="1"/>
  <c r="F66" i="1"/>
  <c r="I65" i="1"/>
  <c r="H65" i="1"/>
  <c r="G64" i="1"/>
  <c r="F64" i="1"/>
  <c r="I63" i="1"/>
  <c r="G63" i="1"/>
  <c r="F63" i="1"/>
  <c r="G61" i="1"/>
  <c r="F61" i="1"/>
  <c r="G60" i="1"/>
  <c r="F60" i="1"/>
  <c r="I59" i="1"/>
  <c r="H59" i="1"/>
  <c r="G59" i="1"/>
  <c r="F59" i="1"/>
  <c r="I58" i="1"/>
  <c r="H58" i="1"/>
  <c r="G58" i="1"/>
  <c r="F58" i="1"/>
  <c r="G57" i="1"/>
  <c r="F57" i="1"/>
  <c r="E56" i="1"/>
  <c r="E185" i="1" s="1"/>
  <c r="D56" i="1"/>
  <c r="H63" i="1" s="1"/>
  <c r="G55" i="1"/>
  <c r="F55" i="1"/>
  <c r="I54" i="1"/>
  <c r="H54" i="1"/>
  <c r="G54" i="1"/>
  <c r="F54" i="1"/>
  <c r="G53" i="1"/>
  <c r="F53" i="1"/>
  <c r="G52" i="1"/>
  <c r="F52" i="1"/>
  <c r="G51" i="1"/>
  <c r="F51" i="1"/>
  <c r="G50" i="1"/>
  <c r="F50" i="1"/>
  <c r="I49" i="1"/>
  <c r="H49" i="1"/>
  <c r="G48" i="1"/>
  <c r="F48" i="1"/>
  <c r="G47" i="1"/>
  <c r="F47" i="1"/>
  <c r="G46" i="1"/>
  <c r="F46" i="1"/>
  <c r="I45" i="1"/>
  <c r="H45" i="1"/>
  <c r="G44" i="1"/>
  <c r="F44" i="1"/>
  <c r="G43" i="1"/>
  <c r="F43" i="1"/>
  <c r="G42" i="1"/>
  <c r="F42" i="1"/>
  <c r="I40" i="1"/>
  <c r="H40" i="1"/>
  <c r="G40" i="1"/>
  <c r="F40" i="1"/>
  <c r="G39" i="1"/>
  <c r="F39" i="1"/>
  <c r="G37" i="1"/>
  <c r="F37" i="1"/>
  <c r="E37" i="1"/>
  <c r="E188" i="1" s="1"/>
  <c r="D37" i="1"/>
  <c r="D188" i="1" s="1"/>
  <c r="G36" i="1"/>
  <c r="F36" i="1"/>
  <c r="G35" i="1"/>
  <c r="F35" i="1"/>
  <c r="E34" i="1"/>
  <c r="G34" i="1" s="1"/>
  <c r="D34" i="1"/>
  <c r="G33" i="1"/>
  <c r="F33" i="1"/>
  <c r="G32" i="1"/>
  <c r="F32" i="1"/>
  <c r="E31" i="1"/>
  <c r="G31" i="1" s="1"/>
  <c r="D31" i="1"/>
  <c r="G30" i="1"/>
  <c r="F30" i="1"/>
  <c r="G29" i="1"/>
  <c r="F29" i="1"/>
  <c r="G28" i="1"/>
  <c r="F28" i="1"/>
  <c r="E28" i="1"/>
  <c r="D28" i="1"/>
  <c r="G27" i="1"/>
  <c r="F27" i="1"/>
  <c r="G26" i="1"/>
  <c r="F26" i="1"/>
  <c r="E25" i="1"/>
  <c r="E24" i="1" s="1"/>
  <c r="D25" i="1"/>
  <c r="D24" i="1" s="1"/>
  <c r="G23" i="1"/>
  <c r="F23" i="1"/>
  <c r="G22" i="1"/>
  <c r="F22" i="1"/>
  <c r="G21" i="1"/>
  <c r="F21" i="1"/>
  <c r="G19" i="1"/>
  <c r="F19" i="1"/>
  <c r="G18" i="1"/>
  <c r="F18" i="1"/>
  <c r="G17" i="1"/>
  <c r="F17" i="1"/>
  <c r="E15" i="1"/>
  <c r="G15" i="1" s="1"/>
  <c r="D15" i="1"/>
  <c r="D183" i="1" s="1"/>
  <c r="E12" i="1"/>
  <c r="I12" i="1" s="1"/>
  <c r="D12" i="1"/>
  <c r="H12" i="1" s="1"/>
  <c r="G123" i="1" l="1"/>
  <c r="F123" i="1"/>
  <c r="D179" i="1"/>
  <c r="D184" i="1"/>
  <c r="F24" i="1"/>
  <c r="E184" i="1"/>
  <c r="E179" i="1"/>
  <c r="G24" i="1"/>
  <c r="G91" i="1"/>
  <c r="F91" i="1"/>
  <c r="G188" i="1"/>
  <c r="F188" i="1"/>
  <c r="D173" i="1"/>
  <c r="D187" i="1"/>
  <c r="H90" i="1"/>
  <c r="G107" i="1"/>
  <c r="F107" i="1"/>
  <c r="E187" i="1"/>
  <c r="E173" i="1"/>
  <c r="I118" i="1"/>
  <c r="G118" i="1"/>
  <c r="F118" i="1"/>
  <c r="F92" i="1"/>
  <c r="G92" i="1"/>
  <c r="I121" i="1"/>
  <c r="E124" i="1"/>
  <c r="E183" i="1"/>
  <c r="G87" i="1"/>
  <c r="G90" i="1"/>
  <c r="G108" i="1"/>
  <c r="G119" i="1"/>
  <c r="E147" i="1"/>
  <c r="F25" i="1"/>
  <c r="F34" i="1"/>
  <c r="H71" i="1"/>
  <c r="F93" i="1"/>
  <c r="F99" i="1"/>
  <c r="F122" i="1"/>
  <c r="F131" i="1"/>
  <c r="F163" i="1"/>
  <c r="D180" i="1"/>
  <c r="G25" i="1"/>
  <c r="I71" i="1"/>
  <c r="I90" i="1"/>
  <c r="G93" i="1"/>
  <c r="I108" i="1"/>
  <c r="G122" i="1"/>
  <c r="E174" i="1"/>
  <c r="E180" i="1"/>
  <c r="F56" i="1"/>
  <c r="F88" i="1"/>
  <c r="H93" i="1"/>
  <c r="F106" i="1"/>
  <c r="D118" i="1"/>
  <c r="H118" i="1" s="1"/>
  <c r="F120" i="1"/>
  <c r="H122" i="1"/>
  <c r="F125" i="1"/>
  <c r="F138" i="1"/>
  <c r="F150" i="1"/>
  <c r="F169" i="1"/>
  <c r="F177" i="1"/>
  <c r="G56" i="1"/>
  <c r="I93" i="1"/>
  <c r="I122" i="1"/>
  <c r="G125" i="1"/>
  <c r="F15" i="1"/>
  <c r="F31" i="1"/>
  <c r="H41" i="1"/>
  <c r="D86" i="1"/>
  <c r="D114" i="1" s="1"/>
  <c r="F100" i="1"/>
  <c r="F132" i="1"/>
  <c r="D178" i="1"/>
  <c r="D181" i="1"/>
  <c r="D185" i="1"/>
  <c r="G185" i="1" s="1"/>
  <c r="I41" i="1"/>
  <c r="E86" i="1"/>
  <c r="G100" i="1"/>
  <c r="G132" i="1"/>
  <c r="E175" i="1"/>
  <c r="E178" i="1"/>
  <c r="E181" i="1"/>
  <c r="F89" i="1"/>
  <c r="F98" i="1"/>
  <c r="H100" i="1"/>
  <c r="F121" i="1"/>
  <c r="F130" i="1"/>
  <c r="F139" i="1"/>
  <c r="F148" i="1"/>
  <c r="F151" i="1"/>
  <c r="I100" i="1"/>
  <c r="H121" i="1"/>
  <c r="G181" i="1" l="1"/>
  <c r="F181" i="1"/>
  <c r="G178" i="1"/>
  <c r="F178" i="1"/>
  <c r="I147" i="1"/>
  <c r="G147" i="1"/>
  <c r="F147" i="1"/>
  <c r="G175" i="1"/>
  <c r="F175" i="1"/>
  <c r="F173" i="1"/>
  <c r="G173" i="1"/>
  <c r="F179" i="1"/>
  <c r="G179" i="1"/>
  <c r="G187" i="1"/>
  <c r="F187" i="1"/>
  <c r="G184" i="1"/>
  <c r="F184" i="1"/>
  <c r="G86" i="1"/>
  <c r="F86" i="1"/>
  <c r="E114" i="1"/>
  <c r="F183" i="1"/>
  <c r="G183" i="1"/>
  <c r="F124" i="1"/>
  <c r="G124" i="1"/>
  <c r="G180" i="1"/>
  <c r="F180" i="1"/>
  <c r="G174" i="1"/>
  <c r="F174" i="1"/>
  <c r="F185" i="1"/>
  <c r="G114" i="1" l="1"/>
  <c r="F114" i="1"/>
</calcChain>
</file>

<file path=xl/sharedStrings.xml><?xml version="1.0" encoding="utf-8"?>
<sst xmlns="http://schemas.openxmlformats.org/spreadsheetml/2006/main" count="640" uniqueCount="468">
  <si>
    <t>Основные показатели работы</t>
  </si>
  <si>
    <t>Ревизионной комиссии по Алматинской области</t>
  </si>
  <si>
    <t>Проверка данных</t>
  </si>
  <si>
    <t xml:space="preserve"> №
 п/п</t>
  </si>
  <si>
    <t>Наименование показателей</t>
  </si>
  <si>
    <t>Ед. изм.</t>
  </si>
  <si>
    <t>Отклонение (гр.5-гр.4)</t>
  </si>
  <si>
    <t>Отклонение, % (гр.5/гр.4-1)</t>
  </si>
  <si>
    <t>7</t>
  </si>
  <si>
    <t>I. Количественные показатели</t>
  </si>
  <si>
    <t>1.</t>
  </si>
  <si>
    <t xml:space="preserve">Количество проведенного государственного аудита и экспертно-аналитических мероприятий, в том числе </t>
  </si>
  <si>
    <t>ед.</t>
  </si>
  <si>
    <t>по типам аудита:</t>
  </si>
  <si>
    <t>1.0.</t>
  </si>
  <si>
    <t xml:space="preserve">аудит эффективности </t>
  </si>
  <si>
    <t>1.1.</t>
  </si>
  <si>
    <t xml:space="preserve">аудит соответствия </t>
  </si>
  <si>
    <t>1.2.</t>
  </si>
  <si>
    <t xml:space="preserve">аудит финансовой отчетности </t>
  </si>
  <si>
    <t xml:space="preserve">по видам аудита: </t>
  </si>
  <si>
    <t>1.3.</t>
  </si>
  <si>
    <t>совместный</t>
  </si>
  <si>
    <t>1.4.</t>
  </si>
  <si>
    <t>параллельный</t>
  </si>
  <si>
    <t>2.</t>
  </si>
  <si>
    <t>Количество, охваченных государственным аудитом документов Системы государственного планирования в Республике Казахстан</t>
  </si>
  <si>
    <t>3.</t>
  </si>
  <si>
    <t xml:space="preserve">Количество объектов государственного аудита и финансового контроля, охваченных государственным аудитом, в том числе: 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</si>
  <si>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</si>
  <si>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</si>
  <si>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</si>
  <si>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</si>
  <si>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</si>
  <si>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</si>
  <si>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</si>
  <si>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</si>
  <si>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</si>
  <si>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</si>
  <si>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</si>
  <si>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</si>
  <si>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</si>
  <si>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</si>
  <si>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 xml:space="preserve">объекты встречного государственного аудита и финансового контроля </t>
  </si>
  <si>
    <t xml:space="preserve">  </t>
  </si>
  <si>
    <t>4.</t>
  </si>
  <si>
    <t xml:space="preserve">Всего объем средств государственного бюджета, охваченных государственным аудитом, из них: </t>
  </si>
  <si>
    <t>тыс. тенге</t>
  </si>
  <si>
    <t>по уровням бюджета:</t>
  </si>
  <si>
    <t>4.0.</t>
  </si>
  <si>
    <t>местный бюджет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</si>
  <si>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</si>
  <si>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</si>
  <si>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</si>
  <si>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</si>
  <si>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</si>
  <si>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</si>
  <si>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</si>
  <si>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</si>
  <si>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</si>
  <si>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</si>
  <si>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</si>
  <si>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</si>
  <si>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на соответствие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</si>
  <si>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</si>
  <si>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</si>
  <si>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</si>
  <si>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</si>
  <si>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</si>
  <si>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</si>
  <si>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</si>
  <si>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</si>
  <si>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</si>
  <si>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</si>
  <si>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</si>
  <si>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</si>
  <si>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</si>
  <si>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</si>
  <si>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</si>
  <si>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</si>
  <si>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РК, а также актов субъектов квазигосударственного сектора, в том числе</t>
  </si>
  <si>
    <t>5.1.</t>
  </si>
  <si>
    <t>финансовые нарушения</t>
  </si>
  <si>
    <t>5.2.</t>
  </si>
  <si>
    <t>нарушения актов субъектов квазигосударственного сектора, принятых для реализации норм законодательства РК</t>
  </si>
  <si>
    <t>5.3.</t>
  </si>
  <si>
    <t>неэффективно использованные бюджетные средства, активы государства</t>
  </si>
  <si>
    <t>5.4.</t>
  </si>
  <si>
    <t>неэффективное планирование</t>
  </si>
  <si>
    <t>по уровням бюджета (всего нарушений):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</si>
  <si>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</si>
  <si>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</si>
  <si>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</si>
  <si>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</si>
  <si>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 xml:space="preserve">при  использовании  бюджетных средств </t>
  </si>
  <si>
    <t>5.8.</t>
  </si>
  <si>
    <t>при использовании активов</t>
  </si>
  <si>
    <t>5.9.</t>
  </si>
  <si>
    <t>при  ведении  бухгалтерского учета  и  составления финансовой отчетности</t>
  </si>
  <si>
    <t>5.10.</t>
  </si>
  <si>
    <t>по  поступлениям в бюджет, из них</t>
  </si>
  <si>
    <t>5.10.1</t>
  </si>
  <si>
    <t xml:space="preserve">прямые (косвенные) потери бюджета </t>
  </si>
  <si>
    <t>по типам аудита (всего нарушений):</t>
  </si>
  <si>
    <t>5.11.</t>
  </si>
  <si>
    <t>5.12.</t>
  </si>
  <si>
    <t>5.13.</t>
  </si>
  <si>
    <t>по источникам финансирования  (финансовые нарушения):</t>
  </si>
  <si>
    <t>5.14.</t>
  </si>
  <si>
    <t>по бюджетным кредитам</t>
  </si>
  <si>
    <t>5.15.</t>
  </si>
  <si>
    <t>по целевым трансфертам на развитие</t>
  </si>
  <si>
    <t>5.16.</t>
  </si>
  <si>
    <t>по целевым текущим трансфертам</t>
  </si>
  <si>
    <t>5.17.</t>
  </si>
  <si>
    <t>5.18.</t>
  </si>
  <si>
    <t>5.19.</t>
  </si>
  <si>
    <t>cумма использованных бюджетных средств не по целевому назначению</t>
  </si>
  <si>
    <t>6.</t>
  </si>
  <si>
    <t xml:space="preserve">Нарушения порядка выполнения процедур </t>
  </si>
  <si>
    <t>7.</t>
  </si>
  <si>
    <t>Сумма нарушений актов субъектов квазигосударственного сектора, принятых для реализации норм законодательства Республики Казахстан</t>
  </si>
  <si>
    <t>7.1</t>
  </si>
  <si>
    <t>Системные нарушения</t>
  </si>
  <si>
    <t>8</t>
  </si>
  <si>
    <t>Всего сумма, подлежащая восстановлению и возмещению, из них</t>
  </si>
  <si>
    <t>8.0.1.</t>
  </si>
  <si>
    <t>сумма, по которым сроки восстановления и возмещения наступили</t>
  </si>
  <si>
    <t>8.0.2.</t>
  </si>
  <si>
    <t>сумма, по которым сроки восстановления и возмещения не наступили</t>
  </si>
  <si>
    <t>8.0.3.</t>
  </si>
  <si>
    <t>сумма восстановленных и возмещенных средств, сроки восстановления и возмещения которых наступили</t>
  </si>
  <si>
    <t>8.0.4.</t>
  </si>
  <si>
    <t>сумма всего восстановленных и возмещенных средств</t>
  </si>
  <si>
    <t>8.0.5.</t>
  </si>
  <si>
    <t>сумма восстановленных и возмещенных средств, сроки восстановления и возмещения которых не наступили</t>
  </si>
  <si>
    <t>8.0.6.</t>
  </si>
  <si>
    <t>8.1.</t>
  </si>
  <si>
    <t>Сумма, подлежащая возмещению</t>
  </si>
  <si>
    <t>8.1.1.</t>
  </si>
  <si>
    <t>сумма, по которым сроки возмещения наступили</t>
  </si>
  <si>
    <t>8.1.2.</t>
  </si>
  <si>
    <t>сумма, по которым сроки возмещения не наступили</t>
  </si>
  <si>
    <t>8.1.3.</t>
  </si>
  <si>
    <t>сумма возмещенных средств, сроки возмещения которых наступили</t>
  </si>
  <si>
    <t>8.1.4.</t>
  </si>
  <si>
    <t>сумма всего возмещенных средств</t>
  </si>
  <si>
    <t>8.1.5.</t>
  </si>
  <si>
    <t>сумма возмещенных средств, сроки возмещения которых не наступили</t>
  </si>
  <si>
    <t>тыс.тенге</t>
  </si>
  <si>
    <t>8.1.6.</t>
  </si>
  <si>
    <t>сумма не возмещенных средств, сроки возмещения которых наступили</t>
  </si>
  <si>
    <t>8.2.</t>
  </si>
  <si>
    <t>Сумма, подлежащая восстановлению</t>
  </si>
  <si>
    <t>8.2.1.</t>
  </si>
  <si>
    <t>сумма, по которым сроки восстановления наступили</t>
  </si>
  <si>
    <t>8.2.2.</t>
  </si>
  <si>
    <t>сумма, по которым сроки восстановления не наступили</t>
  </si>
  <si>
    <t>8.2.3.</t>
  </si>
  <si>
    <t>сумма восстановленных средств, сроки восстановления которых наступили</t>
  </si>
  <si>
    <t>8.2.4.</t>
  </si>
  <si>
    <t>сумма всего восстановленных средств</t>
  </si>
  <si>
    <t>8.2.5.</t>
  </si>
  <si>
    <t>сумма восстановленных средств, сроки восстановления которых не наступили</t>
  </si>
  <si>
    <t>8.2.6.</t>
  </si>
  <si>
    <t>сумма не восстановленных средств, сроки восстановления которых наступили</t>
  </si>
  <si>
    <t>8.3.</t>
  </si>
  <si>
    <r>
      <t xml:space="preserve">Фактическая сумма, восстановленных и возмещенных средств </t>
    </r>
    <r>
      <rPr>
        <sz val="14"/>
        <rFont val="Times New Roman"/>
        <family val="1"/>
        <charset val="204"/>
      </rPr>
      <t>(в ходе и после аудита)</t>
    </r>
    <r>
      <rPr>
        <sz val="16"/>
        <rFont val="Times New Roman"/>
        <family val="1"/>
        <charset val="204"/>
      </rPr>
      <t>, из них</t>
    </r>
  </si>
  <si>
    <t>8.3.1.</t>
  </si>
  <si>
    <t>возмещено, в том числе</t>
  </si>
  <si>
    <t>8.3.1.1.</t>
  </si>
  <si>
    <t>возмещено средств в денежной форме в государственный бюджет</t>
  </si>
  <si>
    <t>возмещено средств  в бюджет организации (АО, ТОО, РГП и др.)</t>
  </si>
  <si>
    <t>8.3.2.</t>
  </si>
  <si>
    <t>восстановлено, в том числе</t>
  </si>
  <si>
    <t>8.3.2.1.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</si>
  <si>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</si>
  <si>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8.3.2.2.</t>
  </si>
  <si>
    <t>восстановлено по учету (приведением документов в соответствие)</t>
  </si>
  <si>
    <t>8.4.</t>
  </si>
  <si>
    <t>Остаток суммы, подлежащий возмещению и восстановлению</t>
  </si>
  <si>
    <t>8.5.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</si>
  <si>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</si>
  <si>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8.6.</t>
  </si>
  <si>
    <t>Не восстановленные и не возмещенные суммы, предъявленные к восстановлению и возмещению за прошлые года</t>
  </si>
  <si>
    <t>8.7.</t>
  </si>
  <si>
    <t>Фактическая сумма, восстановленных возмещенных средств, из суммы, предъявленной к восстановлению и возмещению в течении предыдущих периодов</t>
  </si>
  <si>
    <t>9.</t>
  </si>
  <si>
    <t xml:space="preserve">Количество рекомендаций (предложений) и поручений, принятых по итогам государственного аудита и экспертно-аналитических мероприятий, из них </t>
  </si>
  <si>
    <t>9.0.1.</t>
  </si>
  <si>
    <t>количество рекомендаций (предложений) и поручений, сроки исполнения которых наступили</t>
  </si>
  <si>
    <t>9.0.2.</t>
  </si>
  <si>
    <t>количество рекомендаций (предложений) и поручений, сроки исполнения которых не наступили</t>
  </si>
  <si>
    <t>9.0.3.</t>
  </si>
  <si>
    <t xml:space="preserve">количество исполненных рекомендаций (предложений) и поручений, сроки исполнения которых наступили </t>
  </si>
  <si>
    <t>9.0.4.</t>
  </si>
  <si>
    <t>количество всего исполненных рекомендаций (предложений) и поручений</t>
  </si>
  <si>
    <t>9.0.5.</t>
  </si>
  <si>
    <t xml:space="preserve">количество исполненных рекомендаций (предложений) и поручений, сроки исполнения которых не наступили </t>
  </si>
  <si>
    <t>9.0.6.</t>
  </si>
  <si>
    <t xml:space="preserve">количество неисполненных рекомендаций и поручений, сроки исполнения которых наступили </t>
  </si>
  <si>
    <t>9.1</t>
  </si>
  <si>
    <t xml:space="preserve">Количество рекомендаций (предложений), принятых по итогам аудиторских и экспертно-аналитических мероприятий, из них </t>
  </si>
  <si>
    <t>9.1.1.</t>
  </si>
  <si>
    <t>количество рекомендаций (предложений), сроки исполнения которых наступили</t>
  </si>
  <si>
    <t>9.1.2.</t>
  </si>
  <si>
    <t>количество рекомендаций (предложений), сроки исполнения которых не наступили</t>
  </si>
  <si>
    <t>9.1.3.</t>
  </si>
  <si>
    <t xml:space="preserve">количество исполненных рекомендаций, сроки исполнения которых наступили </t>
  </si>
  <si>
    <t>9.1.4.</t>
  </si>
  <si>
    <t xml:space="preserve">количество всего исполненных рекомендаций (предложений) </t>
  </si>
  <si>
    <t>9.1.5.</t>
  </si>
  <si>
    <t xml:space="preserve">количество исполненных рекомендаций, сроки исполнения которых не наступили </t>
  </si>
  <si>
    <t>9.1.6.</t>
  </si>
  <si>
    <t xml:space="preserve">количество неисполненных рекомендаций, сроки исполнения которых наступили </t>
  </si>
  <si>
    <t>9.2</t>
  </si>
  <si>
    <t xml:space="preserve">Количество поручений, принятых по итогам аудиторских и экспертно-аналитических мероприятий, из них </t>
  </si>
  <si>
    <t>9.2.1.</t>
  </si>
  <si>
    <t>количество поручений, сроки исполнения которых наступили</t>
  </si>
  <si>
    <t>9.2.2.</t>
  </si>
  <si>
    <t>количество поручений, сроки исполнения которых не наступили</t>
  </si>
  <si>
    <t>9.2.3.</t>
  </si>
  <si>
    <t xml:space="preserve">количество исполненных поручений, сроки исполнения которых наступили </t>
  </si>
  <si>
    <t>9.2.4.</t>
  </si>
  <si>
    <t>количество всего исполненных поручений</t>
  </si>
  <si>
    <t>9.2.5.</t>
  </si>
  <si>
    <t xml:space="preserve">количество исполненных поручений, сроки исполнения которых не наступили </t>
  </si>
  <si>
    <t>9.2.6.</t>
  </si>
  <si>
    <t xml:space="preserve">количество неисполненных поручений, сроки исполнения которых наступили </t>
  </si>
  <si>
    <t>10.</t>
  </si>
  <si>
    <t>Количество переданных в правоохранительные органы материалов государственного аудита по выявленным правонарушениям при проведении внешнего государственного аудита и финансового контроля</t>
  </si>
  <si>
    <t>10.1.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</si>
  <si>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</si>
  <si>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10.2.</t>
  </si>
  <si>
    <t xml:space="preserve">количество материалов, по которым прекращено досудебное расследование/производство </t>
  </si>
  <si>
    <t>10.3.</t>
  </si>
  <si>
    <t xml:space="preserve">количество материалов, которые направлены на рассмотрение в суд </t>
  </si>
  <si>
    <t>10.4.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</si>
  <si>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</si>
  <si>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10.5.</t>
  </si>
  <si>
    <t>количество материалов, которые судом или правоохранительным органом оставлены без рассмотрения</t>
  </si>
  <si>
    <t>10.6.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</si>
  <si>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</si>
  <si>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10.7.</t>
  </si>
  <si>
    <t>иные решения, принятые правоохранительными органами</t>
  </si>
  <si>
    <t>11.</t>
  </si>
  <si>
    <t xml:space="preserve">Количество составленных и направленных на рассмотрение в суд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 </t>
  </si>
  <si>
    <t>11.0.1</t>
  </si>
  <si>
    <t xml:space="preserve">количество протоколов об административных правонарушениях, наложенных судом или уполномоченным органом </t>
  </si>
  <si>
    <t>11.0.2</t>
  </si>
  <si>
    <t>количество протоколов об административных правонарушениях, отказанных в наложении судом или уполномоченным органом</t>
  </si>
  <si>
    <t>11.0.3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</si>
  <si>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</si>
  <si>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11.0.4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</si>
  <si>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</si>
  <si>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11.1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</si>
  <si>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</si>
  <si>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11.1.1.</t>
  </si>
  <si>
    <t>количество протоколов об административных правонарушениях, наложенных судом</t>
  </si>
  <si>
    <t>11.1.2.</t>
  </si>
  <si>
    <t xml:space="preserve">количество протоколов об административных правонарушениях, отказанных в наложении судом </t>
  </si>
  <si>
    <t>11.1.3.</t>
  </si>
  <si>
    <t>количество протоколов об административных правонарушениях, находящихся на рассмотрении в судах</t>
  </si>
  <si>
    <t>11.1.4.</t>
  </si>
  <si>
    <t>по решению суда всего наложено штрафов по составленным и направленным на рассмотрение в суд протоколам</t>
  </si>
  <si>
    <t>11.2</t>
  </si>
  <si>
    <t xml:space="preserve">Количество переданных материалов в уполномоченные органы для составления протоколов об административных правонарушениях </t>
  </si>
  <si>
    <t>11.2.1</t>
  </si>
  <si>
    <t xml:space="preserve">количество протоколов об административных правонарушениях, наложенных уполномоченным органом </t>
  </si>
  <si>
    <t>11.2.2</t>
  </si>
  <si>
    <t>количество протоколов об административных правонарушениях, отказанных в наложении уполномоченным органом</t>
  </si>
  <si>
    <t>11.2.3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</si>
  <si>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</si>
  <si>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11.2.4</t>
  </si>
  <si>
    <t>по решению уполномоченного органа (и/или суда) всего наложено штрафов по переданным материалам в уполномоченные органы</t>
  </si>
  <si>
    <t>12.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</si>
  <si>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</si>
  <si>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13.</t>
  </si>
  <si>
    <t xml:space="preserve">Количество, привлеченных к ответственности лиц, в том числе: </t>
  </si>
  <si>
    <t>13.1.</t>
  </si>
  <si>
    <t>уголовной</t>
  </si>
  <si>
    <t>13.2.</t>
  </si>
  <si>
    <t xml:space="preserve">административной </t>
  </si>
  <si>
    <t>13.3.</t>
  </si>
  <si>
    <t xml:space="preserve">дисциплинарной </t>
  </si>
  <si>
    <t>14.</t>
  </si>
  <si>
    <t>Штатная численность работников ревизионной комиссии, из них</t>
  </si>
  <si>
    <t>чел.</t>
  </si>
  <si>
    <t>14.1.</t>
  </si>
  <si>
    <t>аудиторы</t>
  </si>
  <si>
    <t>15.</t>
  </si>
  <si>
    <t>Всего выделено бюджетных средств на содержание ревизионной комиссии, из них</t>
  </si>
  <si>
    <t>15.1.</t>
  </si>
  <si>
    <t>освоено</t>
  </si>
  <si>
    <t>15.2.</t>
  </si>
  <si>
    <t>не освоено</t>
  </si>
  <si>
    <t>II. Качественные показатели</t>
  </si>
  <si>
    <t>16.</t>
  </si>
  <si>
    <t>Соотношение восстановленных и возмещенных сумм  к средствам, выделенным на содержание ревизионной комиссии</t>
  </si>
  <si>
    <t>соотношение к 1</t>
  </si>
  <si>
    <t>17.</t>
  </si>
  <si>
    <t>Доля фактически восстановленных и возмещенных сумм в общем объеме средств, подлежащих восстановлению и возмещению  (с наступившими сроками восстановления и возмещения)</t>
  </si>
  <si>
    <t>в %</t>
  </si>
  <si>
    <t>18.</t>
  </si>
  <si>
    <t>Доля исполненных рекомендаций и поручений в общем количестве рекомендаций и поручений, принятых по итогам государственного аудита и экспертно-аналитических мероприятий (с наступившими сроками исполнения)</t>
  </si>
  <si>
    <t>19.</t>
  </si>
  <si>
    <t>Доля исполненных рекомендаций в общем количестве рекомендаций, принятых по итогам государственного аудита и экспертно-аналитических мероприятий (с наступившими сроками исполнения)</t>
  </si>
  <si>
    <t>20.</t>
  </si>
  <si>
    <t>Доля исполненных поручений в общем количестве поручений, принятых по итогам государственного аудита и экспертно-аналитических мероприятий  (с наступившими сроками исполнения)</t>
  </si>
  <si>
    <t>21.</t>
  </si>
  <si>
    <t>Сумма установленных нарушений на один объект, в том числе</t>
  </si>
  <si>
    <t>21.1</t>
  </si>
  <si>
    <t>сумма установленных финансовых нарушений на один объект</t>
  </si>
  <si>
    <t>22.</t>
  </si>
  <si>
    <t>Доля установленных нарушений к объему средств, охваченных государственным аудитом, в том числе</t>
  </si>
  <si>
    <t>22.1</t>
  </si>
  <si>
    <t>доля установленных финансовых нарушений к объему средств, охваченных государственным аудитом</t>
  </si>
  <si>
    <t>23.</t>
  </si>
  <si>
    <t>Показатели на одного аудитора ревизионной комиссии</t>
  </si>
  <si>
    <t>23.1</t>
  </si>
  <si>
    <t>количество проведенного государственного аудита и экспертно-аналитических мероприятий</t>
  </si>
  <si>
    <t>23.2</t>
  </si>
  <si>
    <t>количество объектов государственного аудита и финансового контроля</t>
  </si>
  <si>
    <t>23.3</t>
  </si>
  <si>
    <t>всего выявлено нарушений</t>
  </si>
  <si>
    <t>23.4</t>
  </si>
  <si>
    <t>выявлено финансовых нарушений</t>
  </si>
  <si>
    <t>23.5</t>
  </si>
  <si>
    <t xml:space="preserve">восстановлено и возмещено средств объектами государственного аудита и финансового контроля </t>
  </si>
  <si>
    <t>23.6</t>
  </si>
  <si>
    <t xml:space="preserve">объем средств, охваченных государственным аудитом и финансовым контролем </t>
  </si>
  <si>
    <t>Выберите наименование из списка</t>
  </si>
  <si>
    <t>Ревизионной комисии по __________ области, города республиканского значения, столицы</t>
  </si>
  <si>
    <t>за 1 квартал 2013 года</t>
  </si>
  <si>
    <t>Ревизионная комиссия по Акмолинской области</t>
  </si>
  <si>
    <t>Ревизионной комиссии по Акмолинской области</t>
  </si>
  <si>
    <t>Ревизионной комиссией по Акмолинской области</t>
  </si>
  <si>
    <t>за 2 квартал 2013 года</t>
  </si>
  <si>
    <t>Ревизионная комиссия по Актюбинской области</t>
  </si>
  <si>
    <t>Ревизионной комиссии по Актюбинской области</t>
  </si>
  <si>
    <t>Ревизионной комиссией по Актюбинской области</t>
  </si>
  <si>
    <t>за 3 квартал 2013 года</t>
  </si>
  <si>
    <t>Ревизионная комиссия по Алматинской области</t>
  </si>
  <si>
    <t>Ревизионной комиссией по Алматинской области</t>
  </si>
  <si>
    <t>за 4 квартал 2013 года</t>
  </si>
  <si>
    <t>Ревизионная комиссия по Атырауской области</t>
  </si>
  <si>
    <t>Ревизионной комиссии по Атырауской области</t>
  </si>
  <si>
    <t>Ревизионной комиссией по Атырауской области</t>
  </si>
  <si>
    <t>за 4 месяца 2013 года</t>
  </si>
  <si>
    <t>Ревизионная комиссия по Восточно-Казахстанской области</t>
  </si>
  <si>
    <t>Ревизионной комиссии по Восточно-Казахстанской области</t>
  </si>
  <si>
    <t>Ревизионной комиссией по Восточно-Казахстанской области</t>
  </si>
  <si>
    <t>за 5 месяцев 2013 года</t>
  </si>
  <si>
    <t>Ревизионная комиссия по Жамбылской области</t>
  </si>
  <si>
    <t>Ревизионной комиссии по Жамбылской области</t>
  </si>
  <si>
    <t>Ревизионной комиссией по Жамбылской области</t>
  </si>
  <si>
    <t>за 1-полугодие 2013 года</t>
  </si>
  <si>
    <t>Ревизионная комиссия по Западно-Казахстанской области</t>
  </si>
  <si>
    <t>Ревизионной комиссии по Западно-Казахстанской области</t>
  </si>
  <si>
    <t>Ревизионной комиссией по Западно-Казахстанской области</t>
  </si>
  <si>
    <t>за 7 месяцев 2013 года</t>
  </si>
  <si>
    <t>Ревизионная комиссия по Карагандинской области</t>
  </si>
  <si>
    <t>Ревизионной комиссии по Карагандинской области</t>
  </si>
  <si>
    <t>Ревизионной комиссией по Карагандинской области</t>
  </si>
  <si>
    <t>за 8 месяцев 2013 года</t>
  </si>
  <si>
    <t>Ревизионная комиссия по Костанайской области</t>
  </si>
  <si>
    <t>Ревизионной комиссии по Костанайской области</t>
  </si>
  <si>
    <t>Ревизионной комиссией по Костанайской области</t>
  </si>
  <si>
    <t>за 9 месяцев 2013 года</t>
  </si>
  <si>
    <t>Ревизионная комиссия по Кызылординской области</t>
  </si>
  <si>
    <t>Ревизионной комиссии по Кызылординской области</t>
  </si>
  <si>
    <t>Ревизионной комиссией по Кызылординской области</t>
  </si>
  <si>
    <t>за 10 месяцев 2013 года</t>
  </si>
  <si>
    <t>Ревизионная комиссия по Мангистауской области</t>
  </si>
  <si>
    <t>Ревизионной комиссии по Мангистауской области</t>
  </si>
  <si>
    <t>Ревизионной комиссией по Мангистауской области</t>
  </si>
  <si>
    <t>за 11 месяцев 2013 года</t>
  </si>
  <si>
    <t>Ревизионная комиссия по Павлодарской области</t>
  </si>
  <si>
    <t>Ревизионной комиссии по Павлодарской области</t>
  </si>
  <si>
    <t>Ревизионной комиссией по Павлодарской области</t>
  </si>
  <si>
    <t>за 12 месяцев 2013 года</t>
  </si>
  <si>
    <t>Ревизионная комиссия по Северо-Казахстанской области</t>
  </si>
  <si>
    <t>Ревизионной комиссии по Северо-Казахстанской области</t>
  </si>
  <si>
    <t>Ревизионной комиссией по Северо-Казахстанской области</t>
  </si>
  <si>
    <t>за 1 квартал 2014 года</t>
  </si>
  <si>
    <t>за 2 квартал 2014 года</t>
  </si>
  <si>
    <t>Ревизионная комиссия по городу Алматы</t>
  </si>
  <si>
    <t>Ревизионной комиссии по городу Алматы</t>
  </si>
  <si>
    <t>Ревизионной комиссией по городу Алматы</t>
  </si>
  <si>
    <t>за 3 квартал 2014 года</t>
  </si>
  <si>
    <t>за 4 квартал 2014 года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</si>
  <si>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</si>
  <si>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</si>
  <si>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</si>
  <si>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</si>
  <si>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</si>
  <si>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</si>
  <si>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</si>
  <si>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</si>
  <si>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</si>
  <si>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201_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</si>
  <si>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</si>
  <si>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</si>
  <si>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</si>
  <si>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</si>
  <si>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</si>
  <si>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</si>
  <si>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</si>
  <si>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</si>
  <si>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</si>
  <si>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</si>
  <si>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</si>
  <si>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</si>
  <si>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</si>
  <si>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</si>
  <si>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</si>
  <si>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</si>
  <si>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</si>
  <si>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</si>
  <si>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</si>
  <si>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</si>
  <si>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</si>
  <si>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</si>
  <si>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</si>
  <si>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</si>
  <si>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</si>
  <si>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</si>
  <si>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</si>
  <si>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</si>
  <si>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</si>
  <si>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</si>
  <si>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</si>
  <si>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</si>
  <si>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</si>
  <si>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</si>
  <si>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</si>
  <si>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</si>
  <si>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</si>
  <si>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</si>
  <si>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</si>
  <si>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</si>
  <si>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</si>
  <si>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</si>
  <si>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</si>
  <si>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</si>
  <si>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</si>
  <si>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</si>
  <si>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</si>
  <si>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</si>
  <si>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</si>
  <si>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</si>
  <si>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</si>
  <si>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</si>
  <si>
    <t xml:space="preserve">Приложение 1 к Процедурному стандарту внешнего государственного аудита и финансового контроля по представлению ревизионными комиссиями областей, городов республиканского значения, столицы Счетному комитету по контролю за исполнением республиканского бюджета информации о своей работе </t>
  </si>
  <si>
    <t>3.2.1</t>
  </si>
  <si>
    <t>3.2.2</t>
  </si>
  <si>
    <t>нарушения процедурного характера</t>
  </si>
  <si>
    <t>тыс. тенге*</t>
  </si>
  <si>
    <t>5.5.</t>
  </si>
  <si>
    <t>сумма не восстановленных и возмещенных средств, сроки восстановления и возмещения которых наступили</t>
  </si>
  <si>
    <t xml:space="preserve">* - суммы процедурных нарушений выявленных по аудиторским мероприятиям проведенных в 1-ом полугодии 2018 года. </t>
  </si>
  <si>
    <t>Процедурные нарушения выявлены в 1 полугодие 2018 года, сумма процедурного нарушения указанны в 3 квартале выявлено во втором квартале реализация было в 3 квартале.</t>
  </si>
  <si>
    <t>Ревизионная комиссия по Южно-Казахстанской области</t>
  </si>
  <si>
    <t>Ревизионной комиссии по Южно-Казахстанской области</t>
  </si>
  <si>
    <t>Ревизионной комиссией по Южно-Казахстанской области</t>
  </si>
  <si>
    <t>Ревизионная комиссия по городу Астана</t>
  </si>
  <si>
    <t>Ревизионной комиссии по городу Астана</t>
  </si>
  <si>
    <t>Ревизионной комиссией по городу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</si>
</sst>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scheme val="minor"/>
    </font>
    <font>
      <sz val="16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name val="Calibri"/>
      <family val="2"/>
      <scheme val="minor"/>
    </font>
    <font>
      <sz val="16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6"/>
      <color theme="0" tint="-0.249977111117893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3" fillId="0" borderId="0" xfId="0" applyNumberFormat="1" applyFont="1" applyFill="1"/>
    <xf numFmtId="0" fontId="4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7" fillId="0" borderId="0" xfId="0" applyFont="1" applyFill="1"/>
    <xf numFmtId="164" fontId="3" fillId="0" borderId="0" xfId="0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 shrinkToFit="1" readingOrder="1"/>
    </xf>
    <xf numFmtId="0" fontId="6" fillId="0" borderId="0" xfId="0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 applyAlignment="1"/>
    <xf numFmtId="0" fontId="3" fillId="0" borderId="0" xfId="0" applyFont="1" applyFill="1"/>
    <xf numFmtId="0" fontId="8" fillId="2" borderId="0" xfId="0" applyFont="1" applyFill="1" applyBorder="1" applyAlignment="1" applyProtection="1">
      <alignment horizontal="center" vertical="top" wrapText="1" shrinkToFit="1" readingOrder="1"/>
      <protection hidden="1"/>
    </xf>
    <xf numFmtId="164" fontId="8" fillId="2" borderId="0" xfId="0" applyNumberFormat="1" applyFont="1" applyFill="1" applyBorder="1" applyAlignment="1" applyProtection="1">
      <alignment horizontal="center" vertical="top" wrapText="1" shrinkToFit="1" readingOrder="1"/>
      <protection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top"/>
    </xf>
    <xf numFmtId="49" fontId="12" fillId="0" borderId="4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vertical="top"/>
    </xf>
    <xf numFmtId="164" fontId="8" fillId="0" borderId="4" xfId="0" applyNumberFormat="1" applyFont="1" applyFill="1" applyBorder="1" applyAlignment="1">
      <alignment horizontal="center" vertical="top"/>
    </xf>
    <xf numFmtId="165" fontId="8" fillId="0" borderId="4" xfId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12" fillId="0" borderId="5" xfId="4" applyNumberFormat="1" applyFont="1" applyFill="1" applyBorder="1" applyAlignment="1">
      <alignment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5" fontId="13" fillId="0" borderId="2" xfId="1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/>
    </xf>
    <xf numFmtId="164" fontId="14" fillId="0" borderId="3" xfId="3" applyNumberFormat="1" applyFont="1" applyFill="1" applyBorder="1" applyAlignment="1">
      <alignment vertical="center"/>
    </xf>
    <xf numFmtId="0" fontId="3" fillId="0" borderId="4" xfId="3" applyNumberFormat="1" applyFont="1" applyFill="1" applyBorder="1" applyAlignment="1">
      <alignment horizontal="center" vertical="center" wrapText="1"/>
    </xf>
    <xf numFmtId="164" fontId="15" fillId="0" borderId="4" xfId="3" applyNumberFormat="1" applyFont="1" applyFill="1" applyBorder="1" applyAlignment="1">
      <alignment vertical="center" wrapText="1"/>
    </xf>
    <xf numFmtId="164" fontId="15" fillId="0" borderId="4" xfId="3" applyNumberFormat="1" applyFont="1" applyFill="1" applyBorder="1" applyAlignment="1">
      <alignment horizontal="center" vertical="center" wrapText="1"/>
    </xf>
    <xf numFmtId="165" fontId="15" fillId="0" borderId="6" xfId="1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/>
    </xf>
    <xf numFmtId="0" fontId="14" fillId="0" borderId="7" xfId="4" applyNumberFormat="1" applyFont="1" applyFill="1" applyBorder="1" applyAlignment="1">
      <alignment horizontal="left" wrapText="1" indent="3"/>
    </xf>
    <xf numFmtId="0" fontId="5" fillId="0" borderId="7" xfId="3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2" xfId="4" applyNumberFormat="1" applyFont="1" applyFill="1" applyBorder="1" applyAlignment="1">
      <alignment horizontal="left" wrapText="1" indent="3"/>
    </xf>
    <xf numFmtId="0" fontId="5" fillId="0" borderId="2" xfId="3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4" fillId="0" borderId="5" xfId="4" applyNumberFormat="1" applyFont="1" applyFill="1" applyBorder="1" applyAlignment="1">
      <alignment horizontal="left" wrapText="1" indent="3"/>
    </xf>
    <xf numFmtId="0" fontId="5" fillId="0" borderId="5" xfId="3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4" applyNumberFormat="1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0" fontId="14" fillId="0" borderId="2" xfId="4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2" xfId="3" applyNumberFormat="1" applyFont="1" applyFill="1" applyBorder="1" applyAlignment="1">
      <alignment vertical="center" wrapText="1"/>
    </xf>
    <xf numFmtId="0" fontId="14" fillId="0" borderId="2" xfId="3" applyNumberFormat="1" applyFont="1" applyFill="1" applyBorder="1" applyAlignment="1">
      <alignment wrapText="1"/>
    </xf>
    <xf numFmtId="164" fontId="12" fillId="0" borderId="5" xfId="3" applyNumberFormat="1" applyFont="1" applyFill="1" applyBorder="1" applyAlignment="1">
      <alignment vertical="center" wrapText="1"/>
    </xf>
    <xf numFmtId="164" fontId="8" fillId="0" borderId="5" xfId="3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/>
    </xf>
    <xf numFmtId="49" fontId="16" fillId="0" borderId="3" xfId="3" applyNumberFormat="1" applyFont="1" applyFill="1" applyBorder="1" applyAlignment="1">
      <alignment horizontal="center" vertical="center"/>
    </xf>
    <xf numFmtId="164" fontId="16" fillId="0" borderId="4" xfId="3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center" vertical="center"/>
    </xf>
    <xf numFmtId="49" fontId="14" fillId="0" borderId="2" xfId="3" applyNumberFormat="1" applyFont="1" applyFill="1" applyBorder="1" applyAlignment="1">
      <alignment horizontal="center" vertical="center"/>
    </xf>
    <xf numFmtId="164" fontId="14" fillId="0" borderId="7" xfId="3" applyNumberFormat="1" applyFont="1" applyFill="1" applyBorder="1" applyAlignment="1">
      <alignment horizontal="left" vertical="center" wrapText="1" indent="3"/>
    </xf>
    <xf numFmtId="164" fontId="14" fillId="0" borderId="7" xfId="3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164" fontId="16" fillId="0" borderId="4" xfId="3" applyNumberFormat="1" applyFont="1" applyFill="1" applyBorder="1" applyAlignment="1">
      <alignment vertical="center" wrapText="1"/>
    </xf>
    <xf numFmtId="165" fontId="16" fillId="0" borderId="6" xfId="1" applyNumberFormat="1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>
      <alignment horizontal="center" vertical="center" wrapText="1"/>
    </xf>
    <xf numFmtId="165" fontId="13" fillId="0" borderId="7" xfId="1" applyNumberFormat="1" applyFont="1" applyFill="1" applyBorder="1" applyAlignment="1">
      <alignment horizontal="center" vertical="center"/>
    </xf>
    <xf numFmtId="0" fontId="17" fillId="0" borderId="0" xfId="0" applyFont="1" applyFill="1"/>
    <xf numFmtId="164" fontId="14" fillId="0" borderId="2" xfId="3" applyNumberFormat="1" applyFont="1" applyFill="1" applyBorder="1" applyAlignment="1">
      <alignment horizontal="left" vertical="center" wrapText="1" indent="3"/>
    </xf>
    <xf numFmtId="164" fontId="5" fillId="0" borderId="2" xfId="3" applyNumberFormat="1" applyFont="1" applyFill="1" applyBorder="1" applyAlignment="1">
      <alignment horizontal="center" vertical="center" wrapText="1"/>
    </xf>
    <xf numFmtId="164" fontId="14" fillId="0" borderId="5" xfId="3" applyNumberFormat="1" applyFont="1" applyFill="1" applyBorder="1" applyAlignment="1">
      <alignment horizontal="left" vertical="center" wrapText="1" indent="3"/>
    </xf>
    <xf numFmtId="164" fontId="5" fillId="0" borderId="5" xfId="3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/>
    </xf>
    <xf numFmtId="164" fontId="5" fillId="0" borderId="4" xfId="3" applyNumberFormat="1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16" fillId="0" borderId="4" xfId="1" applyNumberFormat="1" applyFont="1" applyFill="1" applyBorder="1" applyAlignment="1">
      <alignment horizontal="center" vertical="center" wrapText="1"/>
    </xf>
    <xf numFmtId="164" fontId="14" fillId="0" borderId="3" xfId="3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64" fontId="14" fillId="0" borderId="8" xfId="3" applyNumberFormat="1" applyFont="1" applyFill="1" applyBorder="1" applyAlignment="1">
      <alignment horizontal="left" vertical="center" wrapText="1"/>
    </xf>
    <xf numFmtId="164" fontId="16" fillId="0" borderId="0" xfId="3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164" fontId="16" fillId="0" borderId="3" xfId="3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4" fillId="0" borderId="5" xfId="3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5" fontId="19" fillId="0" borderId="5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4" fillId="0" borderId="9" xfId="3" applyNumberFormat="1" applyFont="1" applyFill="1" applyBorder="1" applyAlignment="1">
      <alignment horizontal="left" vertical="center" wrapText="1" indent="5"/>
    </xf>
    <xf numFmtId="0" fontId="5" fillId="0" borderId="4" xfId="3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2" xfId="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center" vertical="center" wrapText="1"/>
    </xf>
    <xf numFmtId="49" fontId="5" fillId="0" borderId="7" xfId="3" applyNumberFormat="1" applyFont="1" applyFill="1" applyBorder="1" applyAlignment="1">
      <alignment horizontal="center" vertical="center"/>
    </xf>
    <xf numFmtId="164" fontId="14" fillId="0" borderId="2" xfId="3" applyNumberFormat="1" applyFont="1" applyFill="1" applyBorder="1" applyAlignment="1">
      <alignment horizontal="left" vertical="center" wrapText="1" indent="4"/>
    </xf>
    <xf numFmtId="49" fontId="3" fillId="0" borderId="2" xfId="3" applyNumberFormat="1" applyFont="1" applyFill="1" applyBorder="1" applyAlignment="1">
      <alignment horizontal="center" vertical="center"/>
    </xf>
    <xf numFmtId="164" fontId="4" fillId="0" borderId="7" xfId="3" applyNumberFormat="1" applyFont="1" applyFill="1" applyBorder="1" applyAlignment="1">
      <alignment horizontal="left" vertical="center" wrapText="1"/>
    </xf>
    <xf numFmtId="0" fontId="14" fillId="0" borderId="7" xfId="3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164" fontId="14" fillId="0" borderId="2" xfId="3" applyNumberFormat="1" applyFont="1" applyFill="1" applyBorder="1" applyAlignment="1">
      <alignment horizontal="left" vertical="center" wrapText="1" indent="2"/>
    </xf>
    <xf numFmtId="164" fontId="19" fillId="0" borderId="7" xfId="3" applyNumberFormat="1" applyFont="1" applyFill="1" applyBorder="1" applyAlignment="1">
      <alignment horizontal="center" vertical="center" wrapText="1"/>
    </xf>
    <xf numFmtId="165" fontId="19" fillId="0" borderId="7" xfId="1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1" fillId="0" borderId="0" xfId="0" applyFont="1" applyFill="1"/>
    <xf numFmtId="164" fontId="4" fillId="0" borderId="2" xfId="3" applyNumberFormat="1" applyFont="1" applyFill="1" applyBorder="1" applyAlignment="1">
      <alignment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0" fontId="22" fillId="0" borderId="0" xfId="0" applyFont="1"/>
    <xf numFmtId="0" fontId="4" fillId="0" borderId="2" xfId="3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2" fillId="0" borderId="2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horizontal="center" vertical="center" wrapText="1"/>
    </xf>
    <xf numFmtId="164" fontId="14" fillId="0" borderId="7" xfId="3" applyNumberFormat="1" applyFont="1" applyFill="1" applyBorder="1" applyAlignment="1">
      <alignment horizontal="left" vertical="center" wrapText="1" indent="2"/>
    </xf>
    <xf numFmtId="0" fontId="8" fillId="0" borderId="5" xfId="3" applyFont="1" applyFill="1" applyBorder="1" applyAlignment="1">
      <alignment horizontal="center" vertical="center" wrapText="1"/>
    </xf>
    <xf numFmtId="164" fontId="12" fillId="0" borderId="2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/>
    <xf numFmtId="164" fontId="12" fillId="0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5" fontId="23" fillId="0" borderId="2" xfId="1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left" vertical="center" wrapText="1" indent="3"/>
    </xf>
    <xf numFmtId="164" fontId="14" fillId="0" borderId="10" xfId="3" applyNumberFormat="1" applyFont="1" applyFill="1" applyBorder="1" applyAlignment="1">
      <alignment horizontal="left" vertical="center" wrapText="1" indent="2"/>
    </xf>
    <xf numFmtId="0" fontId="14" fillId="0" borderId="10" xfId="3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164" fontId="13" fillId="0" borderId="4" xfId="0" applyNumberFormat="1" applyFont="1" applyFill="1" applyBorder="1" applyAlignment="1">
      <alignment horizontal="center" vertical="center"/>
    </xf>
    <xf numFmtId="165" fontId="13" fillId="0" borderId="6" xfId="1" applyNumberFormat="1" applyFont="1" applyFill="1" applyBorder="1" applyAlignment="1">
      <alignment horizontal="center" vertical="center"/>
    </xf>
    <xf numFmtId="49" fontId="4" fillId="0" borderId="7" xfId="3" applyNumberFormat="1" applyFont="1" applyFill="1" applyBorder="1" applyAlignment="1">
      <alignment horizontal="center" vertical="center"/>
    </xf>
    <xf numFmtId="0" fontId="4" fillId="0" borderId="7" xfId="3" applyFont="1" applyFill="1" applyBorder="1" applyAlignment="1">
      <alignment vertical="center" wrapText="1"/>
    </xf>
    <xf numFmtId="3" fontId="4" fillId="0" borderId="7" xfId="3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/>
    </xf>
    <xf numFmtId="165" fontId="19" fillId="0" borderId="7" xfId="1" applyNumberFormat="1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vertical="center" wrapText="1"/>
    </xf>
    <xf numFmtId="0" fontId="3" fillId="0" borderId="5" xfId="3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 indent="3"/>
    </xf>
    <xf numFmtId="49" fontId="8" fillId="0" borderId="3" xfId="3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center"/>
    </xf>
    <xf numFmtId="0" fontId="8" fillId="0" borderId="4" xfId="3" applyFont="1" applyFill="1" applyBorder="1" applyAlignment="1">
      <alignment horizontal="center" wrapText="1"/>
    </xf>
    <xf numFmtId="164" fontId="3" fillId="0" borderId="4" xfId="3" applyNumberFormat="1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left" vertical="center" wrapText="1" indent="3"/>
    </xf>
    <xf numFmtId="164" fontId="5" fillId="0" borderId="7" xfId="3" applyNumberFormat="1" applyFont="1" applyFill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 vertical="center"/>
    </xf>
    <xf numFmtId="164" fontId="14" fillId="0" borderId="2" xfId="3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4" fillId="0" borderId="0" xfId="0" applyFont="1" applyFill="1"/>
    <xf numFmtId="49" fontId="25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 vertical="center"/>
    </xf>
    <xf numFmtId="165" fontId="25" fillId="0" borderId="0" xfId="1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/>
    <xf numFmtId="0" fontId="27" fillId="0" borderId="0" xfId="0" applyFont="1" applyFill="1"/>
    <xf numFmtId="4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/>
    <xf numFmtId="0" fontId="26" fillId="0" borderId="0" xfId="0" applyFont="1" applyFill="1"/>
    <xf numFmtId="164" fontId="28" fillId="0" borderId="0" xfId="0" applyNumberFormat="1" applyFont="1" applyFill="1"/>
    <xf numFmtId="165" fontId="29" fillId="0" borderId="0" xfId="1" applyNumberFormat="1" applyFont="1" applyFill="1" applyAlignment="1">
      <alignment horizontal="center" vertical="center"/>
    </xf>
    <xf numFmtId="0" fontId="29" fillId="0" borderId="0" xfId="0" applyFont="1" applyFill="1"/>
    <xf numFmtId="0" fontId="30" fillId="0" borderId="0" xfId="0" applyFont="1" applyFill="1"/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164" fontId="30" fillId="0" borderId="0" xfId="0" applyNumberFormat="1" applyFont="1" applyFill="1" applyAlignment="1">
      <alignment horizontal="center" vertical="center"/>
    </xf>
    <xf numFmtId="165" fontId="30" fillId="0" borderId="0" xfId="1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13" fillId="0" borderId="11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165" fontId="13" fillId="0" borderId="9" xfId="1" applyNumberFormat="1" applyFont="1" applyFill="1" applyBorder="1" applyAlignment="1">
      <alignment horizontal="center" vertical="center"/>
    </xf>
    <xf numFmtId="49" fontId="14" fillId="3" borderId="2" xfId="3" applyNumberFormat="1" applyFont="1" applyFill="1" applyBorder="1" applyAlignment="1">
      <alignment horizontal="center" vertical="center"/>
    </xf>
    <xf numFmtId="164" fontId="14" fillId="3" borderId="2" xfId="3" applyNumberFormat="1" applyFont="1" applyFill="1" applyBorder="1" applyAlignment="1">
      <alignment horizontal="left" vertical="center" wrapText="1" indent="3"/>
    </xf>
    <xf numFmtId="0" fontId="5" fillId="3" borderId="3" xfId="3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65" fontId="13" fillId="3" borderId="2" xfId="1" applyNumberFormat="1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49" fontId="8" fillId="0" borderId="7" xfId="3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32" fillId="3" borderId="2" xfId="3" applyFont="1" applyFill="1" applyBorder="1" applyAlignment="1">
      <alignment horizontal="center" vertical="center" wrapText="1"/>
    </xf>
    <xf numFmtId="164" fontId="12" fillId="3" borderId="2" xfId="3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/>
    </xf>
    <xf numFmtId="49" fontId="33" fillId="3" borderId="12" xfId="3" applyNumberFormat="1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vertical="center" wrapText="1"/>
    </xf>
    <xf numFmtId="49" fontId="35" fillId="0" borderId="0" xfId="0" applyNumberFormat="1" applyFont="1" applyFill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 5" xfId="3"/>
    <cellStyle name="Обычный 2 5 2" xfId="5"/>
    <cellStyle name="Обычный 7 2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abSelected="1" topLeftCell="A136" zoomScale="55" zoomScaleNormal="55" workbookViewId="0">
      <selection sqref="A1:XFD1048576"/>
    </sheetView>
  </sheetViews>
  <sheetFormatPr defaultColWidth="9.140625" defaultRowHeight="20.25" x14ac:dyDescent="0.3"/>
  <cols>
    <col min="1" max="1" width="9.7109375" style="230" customWidth="1"/>
    <col min="2" max="2" width="56.28515625" style="212" customWidth="1"/>
    <col min="3" max="3" width="18.140625" style="231" customWidth="1"/>
    <col min="4" max="4" width="21.7109375" style="232" customWidth="1"/>
    <col min="5" max="5" width="20.7109375" style="232" customWidth="1"/>
    <col min="6" max="6" width="23.28515625" style="232" customWidth="1"/>
    <col min="7" max="7" width="26.140625" style="233" customWidth="1"/>
    <col min="8" max="8" width="15.5703125" style="234" customWidth="1"/>
    <col min="9" max="9" width="16.5703125" style="234" customWidth="1"/>
    <col min="10" max="10" width="9.140625" style="229"/>
    <col min="11" max="11" width="11.28515625" style="229" bestFit="1" customWidth="1"/>
    <col min="12" max="12" width="10.85546875" style="229" customWidth="1"/>
    <col min="13" max="15" width="9.140625" style="229"/>
    <col min="16" max="19" width="26.28515625" style="229" bestFit="1" customWidth="1"/>
    <col min="20" max="20" width="26.28515625" style="229" customWidth="1"/>
    <col min="21" max="16384" width="9.140625" style="229"/>
  </cols>
  <sheetData>
    <row r="1" spans="1:12" s="1" customFormat="1" ht="21" customHeight="1" x14ac:dyDescent="0.3">
      <c r="B1" s="2"/>
      <c r="C1" s="3"/>
      <c r="D1" s="4"/>
      <c r="E1" s="235" t="s">
        <v>453</v>
      </c>
      <c r="F1" s="235"/>
      <c r="G1" s="235"/>
      <c r="H1" s="5"/>
      <c r="I1" s="5"/>
    </row>
    <row r="2" spans="1:12" s="1" customFormat="1" ht="21" customHeight="1" x14ac:dyDescent="0.3">
      <c r="A2" s="6"/>
      <c r="B2" s="2"/>
      <c r="C2" s="3"/>
      <c r="D2" s="4"/>
      <c r="E2" s="235"/>
      <c r="F2" s="235"/>
      <c r="G2" s="235"/>
      <c r="H2" s="5"/>
      <c r="I2" s="5"/>
    </row>
    <row r="3" spans="1:12" s="1" customFormat="1" ht="21" customHeight="1" x14ac:dyDescent="0.3">
      <c r="A3" s="6"/>
      <c r="B3" s="2"/>
      <c r="C3" s="3"/>
      <c r="D3" s="4"/>
      <c r="E3" s="235"/>
      <c r="F3" s="235"/>
      <c r="G3" s="235"/>
      <c r="H3" s="5"/>
      <c r="I3" s="5"/>
    </row>
    <row r="4" spans="1:12" s="1" customFormat="1" ht="21" customHeight="1" x14ac:dyDescent="0.3">
      <c r="A4" s="6"/>
      <c r="B4" s="2"/>
      <c r="C4" s="3"/>
      <c r="D4" s="4"/>
      <c r="E4" s="235"/>
      <c r="F4" s="235"/>
      <c r="G4" s="235"/>
      <c r="H4" s="5"/>
      <c r="I4" s="5"/>
    </row>
    <row r="5" spans="1:12" s="1" customFormat="1" ht="21" customHeight="1" x14ac:dyDescent="0.3">
      <c r="A5" s="6"/>
      <c r="B5" s="2"/>
      <c r="C5" s="3"/>
      <c r="D5" s="4"/>
      <c r="E5" s="235"/>
      <c r="F5" s="235"/>
      <c r="G5" s="235"/>
      <c r="H5" s="5"/>
      <c r="I5" s="5"/>
    </row>
    <row r="6" spans="1:12" s="1" customFormat="1" ht="21" customHeight="1" x14ac:dyDescent="0.3">
      <c r="A6" s="6"/>
      <c r="B6" s="2"/>
      <c r="C6" s="3"/>
      <c r="D6" s="4"/>
      <c r="E6" s="235"/>
      <c r="F6" s="235"/>
      <c r="G6" s="235"/>
      <c r="H6" s="5"/>
      <c r="I6" s="5"/>
    </row>
    <row r="7" spans="1:12" s="1" customFormat="1" ht="21" customHeight="1" x14ac:dyDescent="0.3">
      <c r="A7" s="6"/>
      <c r="B7" s="2"/>
      <c r="C7" s="3"/>
      <c r="D7" s="7"/>
      <c r="F7" s="8"/>
      <c r="G7" s="9"/>
      <c r="H7" s="5"/>
      <c r="I7" s="5"/>
    </row>
    <row r="8" spans="1:12" s="14" customFormat="1" x14ac:dyDescent="0.3">
      <c r="A8" s="10" t="s">
        <v>0</v>
      </c>
      <c r="B8" s="10"/>
      <c r="C8" s="10"/>
      <c r="D8" s="10"/>
      <c r="E8" s="10"/>
      <c r="F8" s="10"/>
      <c r="G8" s="10"/>
      <c r="H8" s="11"/>
      <c r="I8" s="12"/>
      <c r="J8" s="13"/>
      <c r="K8" s="13"/>
      <c r="L8" s="13"/>
    </row>
    <row r="9" spans="1:12" s="14" customFormat="1" ht="21" customHeight="1" x14ac:dyDescent="0.3">
      <c r="A9" s="15" t="s">
        <v>1</v>
      </c>
      <c r="B9" s="15"/>
      <c r="C9" s="15"/>
      <c r="D9" s="15"/>
      <c r="E9" s="15"/>
      <c r="F9" s="15"/>
      <c r="G9" s="15"/>
      <c r="H9" s="11"/>
      <c r="I9" s="11"/>
    </row>
    <row r="10" spans="1:12" s="14" customFormat="1" ht="21" customHeight="1" x14ac:dyDescent="0.3">
      <c r="A10" s="16" t="s">
        <v>449</v>
      </c>
      <c r="B10" s="16"/>
      <c r="C10" s="16"/>
      <c r="D10" s="16"/>
      <c r="E10" s="16"/>
      <c r="F10" s="16"/>
      <c r="G10" s="16"/>
      <c r="H10" s="11"/>
      <c r="I10" s="11"/>
    </row>
    <row r="11" spans="1:12" s="14" customFormat="1" x14ac:dyDescent="0.3">
      <c r="A11" s="17"/>
      <c r="B11" s="18"/>
      <c r="C11" s="19"/>
      <c r="D11" s="20"/>
      <c r="E11" s="20"/>
      <c r="F11" s="8"/>
      <c r="G11" s="21"/>
      <c r="H11" s="22" t="s">
        <v>2</v>
      </c>
      <c r="I11" s="22"/>
    </row>
    <row r="12" spans="1:12" s="14" customFormat="1" ht="106.9" customHeight="1" x14ac:dyDescent="0.3">
      <c r="A12" s="23" t="s">
        <v>3</v>
      </c>
      <c r="B12" s="24" t="s">
        <v>4</v>
      </c>
      <c r="C12" s="25" t="s">
        <v>5</v>
      </c>
      <c r="D12" s="26" t="str">
        <f>IF(E12="за _ отчетный период 201_ года","за аналогичный период предыдущего года",IF(E12=F332,F317,IF(E12=F333,F318,IF(E12=F334,F319,IF(E12=F335,F320,IF(E12=F337,F322,IF(E12=F336,F321,IF(E12=F338,F323,IF(E12=F339,F324,IF(E12=F340,F325,IF(E12=F341,F326,IF(E12=F342,F327,IF(E12=F343,F328,IF(E12=F344,F329,IF(E12=F345,F332,IF(E12=F346,F333,IF(E12=F347,F334,IF(E12=F348,F335,IF(E12=F349,F336,IF(E12=F350,F337,IF(E12=F351,F338,IF(E12=F352,F339,IF(E12=F353,F340,IF(E12=F354,F341,IF(E12=F355,F342,IF(E12=F356,F343,IF(E12=F357,F344,IF(E12=F358,F345,IF(E12=F359,F346,IF(E12=F360,F347,IF(E12=F361,F348,IF(E12=F362,F349,IF(E12=F363,F350,IF(E12=F364,F351,IF(E12=F365,F352,IF(E12=F366,F353,IF(E12=F367,F354,IF(E12=F368,F355,IF(E12=F369,F356,IF(E12=F370,F357,IF(E12=F371,F358,IF(E12=F372,F359,IF(E12=F373,F360,IF(E12=F374,F361,IF(E12=F375,F362,IF(E12=F376,F363,IF(E12=F377,F364,IF(E12=F378,F365,IF(E12=F379,F366,IF(E12=F380,F367,IF(E12=F381,F368,IF(E12=F382,F369,IF(E12=F383,F370)))))))))))))))))))))))))))))))))))))))))))))))))))))</f>
        <v>за 9 месяцев 2017 года</v>
      </c>
      <c r="E12" s="26" t="str">
        <f>+A10</f>
        <v>за 9 месяцев 2018 года</v>
      </c>
      <c r="F12" s="27" t="s">
        <v>6</v>
      </c>
      <c r="G12" s="236" t="s">
        <v>7</v>
      </c>
      <c r="H12" s="28" t="str">
        <f>+D12</f>
        <v>за 9 месяцев 2017 года</v>
      </c>
      <c r="I12" s="28" t="str">
        <f>+E12</f>
        <v>за 9 месяцев 2018 года</v>
      </c>
    </row>
    <row r="13" spans="1:12" s="14" customFormat="1" x14ac:dyDescent="0.3">
      <c r="A13" s="29">
        <v>1</v>
      </c>
      <c r="B13" s="30">
        <v>2</v>
      </c>
      <c r="C13" s="31">
        <v>3</v>
      </c>
      <c r="D13" s="32">
        <v>4</v>
      </c>
      <c r="E13" s="32">
        <v>5</v>
      </c>
      <c r="F13" s="33">
        <v>6</v>
      </c>
      <c r="G13" s="29" t="s">
        <v>8</v>
      </c>
      <c r="H13" s="34"/>
      <c r="I13" s="34"/>
    </row>
    <row r="14" spans="1:12" s="14" customFormat="1" x14ac:dyDescent="0.3">
      <c r="A14" s="35" t="s">
        <v>9</v>
      </c>
      <c r="B14" s="36"/>
      <c r="C14" s="37"/>
      <c r="D14" s="38"/>
      <c r="E14" s="38"/>
      <c r="F14" s="39"/>
      <c r="G14" s="40"/>
      <c r="H14" s="34"/>
      <c r="I14" s="34"/>
    </row>
    <row r="15" spans="1:12" s="14" customFormat="1" ht="81" x14ac:dyDescent="0.3">
      <c r="A15" s="41" t="s">
        <v>10</v>
      </c>
      <c r="B15" s="42" t="s">
        <v>11</v>
      </c>
      <c r="C15" s="43" t="s">
        <v>12</v>
      </c>
      <c r="D15" s="44">
        <f>+D17+D18+D19</f>
        <v>21</v>
      </c>
      <c r="E15" s="44">
        <f>+E17+E18+E19</f>
        <v>49</v>
      </c>
      <c r="F15" s="44">
        <f>+E15-D15</f>
        <v>28</v>
      </c>
      <c r="G15" s="237">
        <f t="shared" ref="G15:G19" si="0">+E15/D15-1</f>
        <v>1.3333333333333335</v>
      </c>
      <c r="H15" s="34"/>
      <c r="I15" s="34"/>
    </row>
    <row r="16" spans="1:12" s="14" customFormat="1" x14ac:dyDescent="0.3">
      <c r="A16" s="46"/>
      <c r="B16" s="47" t="s">
        <v>13</v>
      </c>
      <c r="C16" s="48"/>
      <c r="D16" s="49"/>
      <c r="E16" s="49"/>
      <c r="F16" s="50"/>
      <c r="G16" s="51"/>
      <c r="H16" s="34"/>
      <c r="I16" s="34"/>
    </row>
    <row r="17" spans="1:9" s="57" customFormat="1" ht="18.75" x14ac:dyDescent="0.3">
      <c r="A17" s="52" t="s">
        <v>14</v>
      </c>
      <c r="B17" s="53" t="s">
        <v>15</v>
      </c>
      <c r="C17" s="54" t="s">
        <v>12</v>
      </c>
      <c r="D17" s="55">
        <v>2</v>
      </c>
      <c r="E17" s="55">
        <v>20</v>
      </c>
      <c r="F17" s="56">
        <f t="shared" ref="F17:F19" si="1">+E17-D17</f>
        <v>18</v>
      </c>
      <c r="G17" s="237">
        <f t="shared" si="0"/>
        <v>9</v>
      </c>
      <c r="H17" s="11"/>
      <c r="I17" s="11"/>
    </row>
    <row r="18" spans="1:9" s="57" customFormat="1" ht="18.75" x14ac:dyDescent="0.3">
      <c r="A18" s="52" t="s">
        <v>16</v>
      </c>
      <c r="B18" s="58" t="s">
        <v>17</v>
      </c>
      <c r="C18" s="59" t="s">
        <v>12</v>
      </c>
      <c r="D18" s="55">
        <v>19</v>
      </c>
      <c r="E18" s="55">
        <v>29</v>
      </c>
      <c r="F18" s="60">
        <f t="shared" si="1"/>
        <v>10</v>
      </c>
      <c r="G18" s="238">
        <f t="shared" si="0"/>
        <v>0.52631578947368429</v>
      </c>
      <c r="H18" s="34"/>
      <c r="I18" s="34"/>
    </row>
    <row r="19" spans="1:9" s="57" customFormat="1" ht="18.75" x14ac:dyDescent="0.3">
      <c r="A19" s="52" t="s">
        <v>18</v>
      </c>
      <c r="B19" s="61" t="s">
        <v>19</v>
      </c>
      <c r="C19" s="62" t="s">
        <v>12</v>
      </c>
      <c r="D19" s="55">
        <v>0</v>
      </c>
      <c r="E19" s="55">
        <v>0</v>
      </c>
      <c r="F19" s="63">
        <f t="shared" si="1"/>
        <v>0</v>
      </c>
      <c r="G19" s="239" t="e">
        <f t="shared" si="0"/>
        <v>#DIV/0!</v>
      </c>
      <c r="H19" s="34"/>
      <c r="I19" s="34"/>
    </row>
    <row r="20" spans="1:9" s="14" customFormat="1" x14ac:dyDescent="0.3">
      <c r="A20" s="46"/>
      <c r="B20" s="47" t="s">
        <v>20</v>
      </c>
      <c r="C20" s="48"/>
      <c r="D20" s="49"/>
      <c r="E20" s="49"/>
      <c r="F20" s="50"/>
      <c r="G20" s="51"/>
      <c r="H20" s="11"/>
      <c r="I20" s="11"/>
    </row>
    <row r="21" spans="1:9" s="57" customFormat="1" ht="18.75" x14ac:dyDescent="0.3">
      <c r="A21" s="64" t="s">
        <v>21</v>
      </c>
      <c r="B21" s="58" t="s">
        <v>22</v>
      </c>
      <c r="C21" s="59" t="s">
        <v>12</v>
      </c>
      <c r="D21" s="55">
        <v>0</v>
      </c>
      <c r="E21" s="55">
        <v>0</v>
      </c>
      <c r="F21" s="60">
        <f t="shared" ref="F21:F40" si="2">+E21-D21</f>
        <v>0</v>
      </c>
      <c r="G21" s="238" t="e">
        <f t="shared" ref="G21:G40" si="3">+E21/D21-1</f>
        <v>#DIV/0!</v>
      </c>
      <c r="H21" s="34"/>
      <c r="I21" s="34"/>
    </row>
    <row r="22" spans="1:9" s="57" customFormat="1" ht="18.75" x14ac:dyDescent="0.3">
      <c r="A22" s="64" t="s">
        <v>23</v>
      </c>
      <c r="B22" s="61" t="s">
        <v>24</v>
      </c>
      <c r="C22" s="62" t="s">
        <v>12</v>
      </c>
      <c r="D22" s="55">
        <v>2</v>
      </c>
      <c r="E22" s="55">
        <v>0</v>
      </c>
      <c r="F22" s="63">
        <f t="shared" si="2"/>
        <v>-2</v>
      </c>
      <c r="G22" s="239">
        <f t="shared" si="3"/>
        <v>-1</v>
      </c>
      <c r="H22" s="34"/>
      <c r="I22" s="34"/>
    </row>
    <row r="23" spans="1:9" s="14" customFormat="1" ht="101.25" x14ac:dyDescent="0.3">
      <c r="A23" s="41" t="s">
        <v>25</v>
      </c>
      <c r="B23" s="65" t="s">
        <v>26</v>
      </c>
      <c r="C23" s="66" t="s">
        <v>12</v>
      </c>
      <c r="D23" s="55">
        <v>0</v>
      </c>
      <c r="E23" s="55">
        <v>20</v>
      </c>
      <c r="F23" s="67">
        <f t="shared" si="2"/>
        <v>20</v>
      </c>
      <c r="G23" s="68" t="e">
        <f t="shared" si="3"/>
        <v>#DIV/0!</v>
      </c>
      <c r="H23" s="11"/>
      <c r="I23" s="11"/>
    </row>
    <row r="24" spans="1:9" s="14" customFormat="1" ht="101.25" x14ac:dyDescent="0.3">
      <c r="A24" s="41" t="s">
        <v>27</v>
      </c>
      <c r="B24" s="65" t="s">
        <v>28</v>
      </c>
      <c r="C24" s="66" t="s">
        <v>12</v>
      </c>
      <c r="D24" s="67">
        <f>+D25+D28+D31</f>
        <v>537</v>
      </c>
      <c r="E24" s="67">
        <f>+E25+E28+E31</f>
        <v>485</v>
      </c>
      <c r="F24" s="67">
        <f t="shared" si="2"/>
        <v>-52</v>
      </c>
      <c r="G24" s="68">
        <f t="shared" si="3"/>
        <v>-9.6834264432029804E-2</v>
      </c>
      <c r="H24" s="11"/>
      <c r="I24" s="11"/>
    </row>
    <row r="25" spans="1:9" s="72" customFormat="1" ht="16.149999999999999" customHeight="1" x14ac:dyDescent="0.3">
      <c r="A25" s="52" t="s">
        <v>29</v>
      </c>
      <c r="B25" s="69" t="s">
        <v>30</v>
      </c>
      <c r="C25" s="59" t="s">
        <v>12</v>
      </c>
      <c r="D25" s="67">
        <f>+D26+D27</f>
        <v>362</v>
      </c>
      <c r="E25" s="67">
        <f>+E26+E27</f>
        <v>300</v>
      </c>
      <c r="F25" s="70">
        <f t="shared" si="2"/>
        <v>-62</v>
      </c>
      <c r="G25" s="71">
        <f t="shared" si="3"/>
        <v>-0.17127071823204421</v>
      </c>
      <c r="H25" s="11"/>
      <c r="I25" s="11"/>
    </row>
    <row r="26" spans="1:9" s="57" customFormat="1" ht="18.75" x14ac:dyDescent="0.3">
      <c r="A26" s="52" t="s">
        <v>31</v>
      </c>
      <c r="B26" s="69" t="s">
        <v>32</v>
      </c>
      <c r="C26" s="59" t="s">
        <v>12</v>
      </c>
      <c r="D26" s="55">
        <v>273</v>
      </c>
      <c r="E26" s="55">
        <v>200</v>
      </c>
      <c r="F26" s="60">
        <f t="shared" si="2"/>
        <v>-73</v>
      </c>
      <c r="G26" s="45">
        <f t="shared" si="3"/>
        <v>-0.26739926739926745</v>
      </c>
      <c r="H26" s="11"/>
      <c r="I26" s="11"/>
    </row>
    <row r="27" spans="1:9" s="57" customFormat="1" ht="18.75" x14ac:dyDescent="0.3">
      <c r="A27" s="52" t="s">
        <v>33</v>
      </c>
      <c r="B27" s="69" t="s">
        <v>34</v>
      </c>
      <c r="C27" s="59" t="s">
        <v>12</v>
      </c>
      <c r="D27" s="55">
        <v>89</v>
      </c>
      <c r="E27" s="55">
        <v>100</v>
      </c>
      <c r="F27" s="60">
        <f t="shared" si="2"/>
        <v>11</v>
      </c>
      <c r="G27" s="45">
        <f t="shared" si="3"/>
        <v>0.12359550561797761</v>
      </c>
      <c r="H27" s="11"/>
      <c r="I27" s="11"/>
    </row>
    <row r="28" spans="1:9" s="72" customFormat="1" ht="34.9" customHeight="1" x14ac:dyDescent="0.3">
      <c r="A28" s="52" t="s">
        <v>35</v>
      </c>
      <c r="B28" s="73" t="s">
        <v>36</v>
      </c>
      <c r="C28" s="59" t="s">
        <v>12</v>
      </c>
      <c r="D28" s="67">
        <f>+D29+D30</f>
        <v>153</v>
      </c>
      <c r="E28" s="67">
        <f>+E29+E30</f>
        <v>185</v>
      </c>
      <c r="F28" s="70">
        <f t="shared" si="2"/>
        <v>32</v>
      </c>
      <c r="G28" s="71">
        <f t="shared" si="3"/>
        <v>0.20915032679738554</v>
      </c>
      <c r="H28" s="11"/>
      <c r="I28" s="11"/>
    </row>
    <row r="29" spans="1:9" s="57" customFormat="1" ht="18.75" x14ac:dyDescent="0.3">
      <c r="A29" s="52" t="s">
        <v>37</v>
      </c>
      <c r="B29" s="69" t="s">
        <v>32</v>
      </c>
      <c r="C29" s="59" t="s">
        <v>12</v>
      </c>
      <c r="D29" s="55">
        <v>123</v>
      </c>
      <c r="E29" s="55">
        <v>151</v>
      </c>
      <c r="F29" s="60">
        <f t="shared" si="2"/>
        <v>28</v>
      </c>
      <c r="G29" s="45">
        <f t="shared" si="3"/>
        <v>0.22764227642276413</v>
      </c>
      <c r="H29" s="11"/>
      <c r="I29" s="11"/>
    </row>
    <row r="30" spans="1:9" s="57" customFormat="1" ht="18.75" x14ac:dyDescent="0.3">
      <c r="A30" s="52" t="s">
        <v>38</v>
      </c>
      <c r="B30" s="69" t="s">
        <v>34</v>
      </c>
      <c r="C30" s="59" t="s">
        <v>12</v>
      </c>
      <c r="D30" s="55">
        <v>30</v>
      </c>
      <c r="E30" s="55">
        <v>34</v>
      </c>
      <c r="F30" s="60">
        <f t="shared" si="2"/>
        <v>4</v>
      </c>
      <c r="G30" s="45">
        <f t="shared" si="3"/>
        <v>0.1333333333333333</v>
      </c>
      <c r="H30" s="11"/>
      <c r="I30" s="11"/>
    </row>
    <row r="31" spans="1:9" s="72" customFormat="1" ht="37.5" x14ac:dyDescent="0.3">
      <c r="A31" s="52" t="s">
        <v>39</v>
      </c>
      <c r="B31" s="74" t="s">
        <v>40</v>
      </c>
      <c r="C31" s="59" t="s">
        <v>12</v>
      </c>
      <c r="D31" s="67">
        <f>+D32+D33</f>
        <v>22</v>
      </c>
      <c r="E31" s="67">
        <f>+E32+E33</f>
        <v>0</v>
      </c>
      <c r="F31" s="70">
        <f t="shared" si="2"/>
        <v>-22</v>
      </c>
      <c r="G31" s="71">
        <f t="shared" si="3"/>
        <v>-1</v>
      </c>
      <c r="H31" s="11"/>
      <c r="I31" s="11"/>
    </row>
    <row r="32" spans="1:9" s="57" customFormat="1" ht="18.75" x14ac:dyDescent="0.3">
      <c r="A32" s="52" t="s">
        <v>41</v>
      </c>
      <c r="B32" s="69" t="s">
        <v>32</v>
      </c>
      <c r="C32" s="59" t="s">
        <v>12</v>
      </c>
      <c r="D32" s="55">
        <v>20</v>
      </c>
      <c r="E32" s="55">
        <v>0</v>
      </c>
      <c r="F32" s="60">
        <f t="shared" si="2"/>
        <v>-20</v>
      </c>
      <c r="G32" s="45">
        <f t="shared" si="3"/>
        <v>-1</v>
      </c>
      <c r="H32" s="11"/>
      <c r="I32" s="11"/>
    </row>
    <row r="33" spans="1:9" s="57" customFormat="1" ht="18.75" x14ac:dyDescent="0.3">
      <c r="A33" s="52" t="s">
        <v>42</v>
      </c>
      <c r="B33" s="69" t="s">
        <v>34</v>
      </c>
      <c r="C33" s="59" t="s">
        <v>12</v>
      </c>
      <c r="D33" s="55">
        <v>2</v>
      </c>
      <c r="E33" s="55">
        <v>0</v>
      </c>
      <c r="F33" s="60">
        <f t="shared" si="2"/>
        <v>-2</v>
      </c>
      <c r="G33" s="45">
        <f t="shared" si="3"/>
        <v>-1</v>
      </c>
      <c r="H33" s="11"/>
      <c r="I33" s="11"/>
    </row>
    <row r="34" spans="1:9" s="72" customFormat="1" ht="37.5" x14ac:dyDescent="0.3">
      <c r="A34" s="52" t="s">
        <v>39</v>
      </c>
      <c r="B34" s="69" t="s">
        <v>43</v>
      </c>
      <c r="C34" s="59" t="s">
        <v>12</v>
      </c>
      <c r="D34" s="67">
        <f>+D35+D36</f>
        <v>0</v>
      </c>
      <c r="E34" s="67">
        <f>+E35+E36</f>
        <v>0</v>
      </c>
      <c r="F34" s="70">
        <f t="shared" si="2"/>
        <v>0</v>
      </c>
      <c r="G34" s="71" t="e">
        <f t="shared" si="3"/>
        <v>#DIV/0!</v>
      </c>
      <c r="H34" s="11"/>
      <c r="I34" s="11"/>
    </row>
    <row r="35" spans="1:9" s="57" customFormat="1" ht="18.75" x14ac:dyDescent="0.3">
      <c r="A35" s="52" t="s">
        <v>454</v>
      </c>
      <c r="B35" s="69" t="s">
        <v>32</v>
      </c>
      <c r="C35" s="59" t="s">
        <v>12</v>
      </c>
      <c r="D35" s="55">
        <v>0</v>
      </c>
      <c r="E35" s="55">
        <v>0</v>
      </c>
      <c r="F35" s="60">
        <f t="shared" si="2"/>
        <v>0</v>
      </c>
      <c r="G35" s="45" t="e">
        <f t="shared" si="3"/>
        <v>#DIV/0!</v>
      </c>
      <c r="H35" s="11"/>
      <c r="I35" s="11" t="s">
        <v>44</v>
      </c>
    </row>
    <row r="36" spans="1:9" s="57" customFormat="1" ht="18.75" x14ac:dyDescent="0.3">
      <c r="A36" s="52" t="s">
        <v>455</v>
      </c>
      <c r="B36" s="69" t="s">
        <v>34</v>
      </c>
      <c r="C36" s="59" t="s">
        <v>12</v>
      </c>
      <c r="D36" s="55">
        <v>0</v>
      </c>
      <c r="E36" s="55">
        <v>0</v>
      </c>
      <c r="F36" s="60">
        <f t="shared" si="2"/>
        <v>0</v>
      </c>
      <c r="G36" s="45" t="e">
        <f t="shared" si="3"/>
        <v>#DIV/0!</v>
      </c>
      <c r="H36" s="11"/>
      <c r="I36" s="11"/>
    </row>
    <row r="37" spans="1:9" s="14" customFormat="1" ht="81" x14ac:dyDescent="0.3">
      <c r="A37" s="41" t="s">
        <v>45</v>
      </c>
      <c r="B37" s="75" t="s">
        <v>46</v>
      </c>
      <c r="C37" s="76" t="s">
        <v>47</v>
      </c>
      <c r="D37" s="44">
        <f>+D39+D40</f>
        <v>189540297.69999999</v>
      </c>
      <c r="E37" s="44">
        <f>+E39+E40</f>
        <v>137188571.29999998</v>
      </c>
      <c r="F37" s="44">
        <f t="shared" si="2"/>
        <v>-52351726.400000006</v>
      </c>
      <c r="G37" s="77">
        <f t="shared" si="3"/>
        <v>-0.27620367296700732</v>
      </c>
      <c r="H37" s="11"/>
      <c r="I37" s="11"/>
    </row>
    <row r="38" spans="1:9" s="72" customFormat="1" ht="18.75" x14ac:dyDescent="0.3">
      <c r="A38" s="78"/>
      <c r="B38" s="47" t="s">
        <v>48</v>
      </c>
      <c r="C38" s="79"/>
      <c r="D38" s="80"/>
      <c r="E38" s="80"/>
      <c r="F38" s="80"/>
      <c r="G38" s="81"/>
      <c r="H38" s="11"/>
      <c r="I38" s="11"/>
    </row>
    <row r="39" spans="1:9" s="72" customFormat="1" ht="18.75" x14ac:dyDescent="0.3">
      <c r="A39" s="82" t="s">
        <v>49</v>
      </c>
      <c r="B39" s="83" t="s">
        <v>50</v>
      </c>
      <c r="C39" s="84" t="s">
        <v>47</v>
      </c>
      <c r="D39" s="55">
        <v>105376041.2</v>
      </c>
      <c r="E39" s="55">
        <v>137116780.09999999</v>
      </c>
      <c r="F39" s="85">
        <f t="shared" si="2"/>
        <v>31740738.899999991</v>
      </c>
      <c r="G39" s="86">
        <f t="shared" si="3"/>
        <v>0.30121400024657596</v>
      </c>
      <c r="H39" s="11"/>
      <c r="I39" s="11"/>
    </row>
    <row r="40" spans="1:9" s="72" customFormat="1" ht="61.9" customHeight="1" x14ac:dyDescent="0.3">
      <c r="A40" s="82" t="s">
        <v>51</v>
      </c>
      <c r="B40" s="83" t="s">
        <v>52</v>
      </c>
      <c r="C40" s="87" t="s">
        <v>47</v>
      </c>
      <c r="D40" s="55">
        <v>84164256.5</v>
      </c>
      <c r="E40" s="55">
        <v>71791.199999999997</v>
      </c>
      <c r="F40" s="70">
        <f t="shared" si="2"/>
        <v>-84092465.299999997</v>
      </c>
      <c r="G40" s="71">
        <f t="shared" si="3"/>
        <v>-0.99914701082163071</v>
      </c>
      <c r="H40" s="11" t="str">
        <f>IF(D40=D50+D51+D52,"ОК","Ошибка")</f>
        <v>ОК</v>
      </c>
      <c r="I40" s="11" t="str">
        <f>IF(E40=E50+E51+E52,"ОК","Ошибка")</f>
        <v>ОК</v>
      </c>
    </row>
    <row r="41" spans="1:9" s="72" customFormat="1" ht="18.75" x14ac:dyDescent="0.3">
      <c r="A41" s="46"/>
      <c r="B41" s="47" t="s">
        <v>53</v>
      </c>
      <c r="C41" s="79"/>
      <c r="D41" s="88"/>
      <c r="E41" s="88"/>
      <c r="F41" s="79"/>
      <c r="G41" s="89"/>
      <c r="H41" s="11" t="str">
        <f>IF(D37=D42+D43+D44,"ОК","Ошибка")</f>
        <v>ОК</v>
      </c>
      <c r="I41" s="11" t="str">
        <f>IF(E37=E42+E43+E44,"ОК","Ошибка")</f>
        <v>ОК</v>
      </c>
    </row>
    <row r="42" spans="1:9" s="57" customFormat="1" ht="24" customHeight="1" x14ac:dyDescent="0.3">
      <c r="A42" s="82" t="s">
        <v>54</v>
      </c>
      <c r="B42" s="83" t="s">
        <v>55</v>
      </c>
      <c r="C42" s="90" t="s">
        <v>47</v>
      </c>
      <c r="D42" s="55">
        <v>104183177.59999999</v>
      </c>
      <c r="E42" s="55">
        <v>107417307.3</v>
      </c>
      <c r="F42" s="56">
        <f t="shared" ref="F42:F44" si="4">+E42-D42</f>
        <v>3234129.700000003</v>
      </c>
      <c r="G42" s="91">
        <f t="shared" ref="G42:G44" si="5">+E42/D42-1</f>
        <v>3.1042724694164026E-2</v>
      </c>
      <c r="H42" s="92"/>
      <c r="I42" s="92"/>
    </row>
    <row r="43" spans="1:9" s="57" customFormat="1" ht="25.9" customHeight="1" x14ac:dyDescent="0.3">
      <c r="A43" s="82" t="s">
        <v>56</v>
      </c>
      <c r="B43" s="93" t="s">
        <v>57</v>
      </c>
      <c r="C43" s="94" t="s">
        <v>47</v>
      </c>
      <c r="D43" s="55">
        <v>81077869.799999997</v>
      </c>
      <c r="E43" s="55">
        <v>29771264</v>
      </c>
      <c r="F43" s="60">
        <f t="shared" si="4"/>
        <v>-51306605.799999997</v>
      </c>
      <c r="G43" s="45">
        <f t="shared" si="5"/>
        <v>-0.63280653434237122</v>
      </c>
      <c r="H43" s="11"/>
      <c r="I43" s="11"/>
    </row>
    <row r="44" spans="1:9" s="57" customFormat="1" ht="18.75" x14ac:dyDescent="0.3">
      <c r="A44" s="82" t="s">
        <v>58</v>
      </c>
      <c r="B44" s="95" t="s">
        <v>59</v>
      </c>
      <c r="C44" s="96" t="s">
        <v>47</v>
      </c>
      <c r="D44" s="55">
        <v>4279250.3</v>
      </c>
      <c r="E44" s="55">
        <v>0</v>
      </c>
      <c r="F44" s="63">
        <f t="shared" si="4"/>
        <v>-4279250.3</v>
      </c>
      <c r="G44" s="97">
        <f t="shared" si="5"/>
        <v>-1</v>
      </c>
      <c r="H44" s="11"/>
      <c r="I44" s="11"/>
    </row>
    <row r="45" spans="1:9" s="72" customFormat="1" ht="18.75" x14ac:dyDescent="0.3">
      <c r="A45" s="46"/>
      <c r="B45" s="47" t="s">
        <v>13</v>
      </c>
      <c r="C45" s="98"/>
      <c r="D45" s="99"/>
      <c r="E45" s="99"/>
      <c r="F45" s="98"/>
      <c r="G45" s="100"/>
      <c r="H45" s="11" t="str">
        <f>IF(D37=D46+D47+D48,"ОК","Ошибка")</f>
        <v>ОК</v>
      </c>
      <c r="I45" s="11" t="str">
        <f>IF(E37=E46+E47+E48,"ОК","Ошибка")</f>
        <v>ОК</v>
      </c>
    </row>
    <row r="46" spans="1:9" s="57" customFormat="1" ht="18.75" x14ac:dyDescent="0.3">
      <c r="A46" s="82" t="s">
        <v>60</v>
      </c>
      <c r="B46" s="83" t="s">
        <v>61</v>
      </c>
      <c r="C46" s="90" t="s">
        <v>47</v>
      </c>
      <c r="D46" s="55">
        <v>88397815.900000006</v>
      </c>
      <c r="E46" s="55">
        <v>0</v>
      </c>
      <c r="F46" s="56">
        <f t="shared" ref="F46:F64" si="6">+E46-D46</f>
        <v>-88397815.900000006</v>
      </c>
      <c r="G46" s="91">
        <f t="shared" ref="G46:G64" si="7">+E46/D46-1</f>
        <v>-1</v>
      </c>
      <c r="H46" s="92"/>
      <c r="I46" s="92"/>
    </row>
    <row r="47" spans="1:9" s="57" customFormat="1" ht="18.75" x14ac:dyDescent="0.3">
      <c r="A47" s="82" t="s">
        <v>62</v>
      </c>
      <c r="B47" s="93" t="s">
        <v>63</v>
      </c>
      <c r="C47" s="94" t="s">
        <v>47</v>
      </c>
      <c r="D47" s="55">
        <v>101142481.8</v>
      </c>
      <c r="E47" s="55">
        <v>137188571.29999998</v>
      </c>
      <c r="F47" s="60">
        <f t="shared" si="6"/>
        <v>36046089.499999985</v>
      </c>
      <c r="G47" s="45">
        <f t="shared" si="7"/>
        <v>0.35638921310313343</v>
      </c>
      <c r="H47" s="11"/>
      <c r="I47" s="11"/>
    </row>
    <row r="48" spans="1:9" s="57" customFormat="1" ht="18.75" x14ac:dyDescent="0.3">
      <c r="A48" s="82" t="s">
        <v>64</v>
      </c>
      <c r="B48" s="93" t="s">
        <v>65</v>
      </c>
      <c r="C48" s="94" t="s">
        <v>47</v>
      </c>
      <c r="D48" s="55">
        <v>0</v>
      </c>
      <c r="E48" s="55">
        <v>0</v>
      </c>
      <c r="F48" s="60">
        <f t="shared" si="6"/>
        <v>0</v>
      </c>
      <c r="G48" s="45" t="e">
        <f t="shared" si="7"/>
        <v>#DIV/0!</v>
      </c>
      <c r="H48" s="11"/>
      <c r="I48" s="11"/>
    </row>
    <row r="49" spans="1:9" s="72" customFormat="1" ht="18.75" x14ac:dyDescent="0.3">
      <c r="A49" s="46"/>
      <c r="B49" s="47" t="s">
        <v>66</v>
      </c>
      <c r="C49" s="79"/>
      <c r="D49" s="88"/>
      <c r="E49" s="88"/>
      <c r="F49" s="79"/>
      <c r="G49" s="101"/>
      <c r="H49" s="11" t="str">
        <f>IF(D37=D50+D51+D52+D53+D54,"ОК","Ошибка")</f>
        <v>ОК</v>
      </c>
      <c r="I49" s="11" t="str">
        <f>IF(E37=E50+E51+E52+E53+E54,"ОК","Ошибка")</f>
        <v>ОК</v>
      </c>
    </row>
    <row r="50" spans="1:9" s="57" customFormat="1" ht="37.5" x14ac:dyDescent="0.3">
      <c r="A50" s="82" t="s">
        <v>67</v>
      </c>
      <c r="B50" s="93" t="s">
        <v>68</v>
      </c>
      <c r="C50" s="94" t="s">
        <v>47</v>
      </c>
      <c r="D50" s="55">
        <v>0</v>
      </c>
      <c r="E50" s="55">
        <v>0</v>
      </c>
      <c r="F50" s="60">
        <f t="shared" si="6"/>
        <v>0</v>
      </c>
      <c r="G50" s="45" t="e">
        <f t="shared" si="7"/>
        <v>#DIV/0!</v>
      </c>
      <c r="H50" s="11"/>
      <c r="I50" s="11"/>
    </row>
    <row r="51" spans="1:9" s="57" customFormat="1" ht="39.6" customHeight="1" x14ac:dyDescent="0.3">
      <c r="A51" s="82" t="s">
        <v>69</v>
      </c>
      <c r="B51" s="93" t="s">
        <v>70</v>
      </c>
      <c r="C51" s="94" t="s">
        <v>47</v>
      </c>
      <c r="D51" s="55">
        <v>83990364.700000003</v>
      </c>
      <c r="E51" s="55">
        <v>0</v>
      </c>
      <c r="F51" s="60">
        <f t="shared" si="6"/>
        <v>-83990364.700000003</v>
      </c>
      <c r="G51" s="45">
        <f t="shared" si="7"/>
        <v>-1</v>
      </c>
      <c r="H51" s="11"/>
      <c r="I51" s="11"/>
    </row>
    <row r="52" spans="1:9" s="57" customFormat="1" ht="45" customHeight="1" x14ac:dyDescent="0.3">
      <c r="A52" s="82" t="s">
        <v>71</v>
      </c>
      <c r="B52" s="93" t="s">
        <v>72</v>
      </c>
      <c r="C52" s="94" t="s">
        <v>47</v>
      </c>
      <c r="D52" s="55">
        <v>173891.8</v>
      </c>
      <c r="E52" s="55">
        <v>71791.199999999997</v>
      </c>
      <c r="F52" s="60">
        <f t="shared" si="6"/>
        <v>-102100.59999999999</v>
      </c>
      <c r="G52" s="45">
        <f t="shared" si="7"/>
        <v>-0.58715017039331352</v>
      </c>
      <c r="H52" s="11"/>
      <c r="I52" s="11"/>
    </row>
    <row r="53" spans="1:9" s="57" customFormat="1" ht="18.75" x14ac:dyDescent="0.3">
      <c r="A53" s="82" t="s">
        <v>73</v>
      </c>
      <c r="B53" s="93" t="s">
        <v>74</v>
      </c>
      <c r="C53" s="94" t="s">
        <v>47</v>
      </c>
      <c r="D53" s="55">
        <v>1730964.3</v>
      </c>
      <c r="E53" s="55">
        <v>5837884.7999999998</v>
      </c>
      <c r="F53" s="60">
        <f t="shared" si="6"/>
        <v>4106920.5</v>
      </c>
      <c r="G53" s="45">
        <f t="shared" si="7"/>
        <v>2.3726199899096705</v>
      </c>
      <c r="H53" s="11"/>
      <c r="I53" s="11"/>
    </row>
    <row r="54" spans="1:9" s="57" customFormat="1" ht="18.75" x14ac:dyDescent="0.3">
      <c r="A54" s="82" t="s">
        <v>75</v>
      </c>
      <c r="B54" s="93" t="s">
        <v>76</v>
      </c>
      <c r="C54" s="94" t="s">
        <v>47</v>
      </c>
      <c r="D54" s="55">
        <v>103645076.90000001</v>
      </c>
      <c r="E54" s="55">
        <v>131278895.29999998</v>
      </c>
      <c r="F54" s="60">
        <f t="shared" si="6"/>
        <v>27633818.399999976</v>
      </c>
      <c r="G54" s="45">
        <f t="shared" si="7"/>
        <v>0.26661969122433038</v>
      </c>
      <c r="H54" s="11" t="str">
        <f>IF(D39=D54+D53,"ОК","Ошибка")</f>
        <v>ОК</v>
      </c>
      <c r="I54" s="11" t="str">
        <f>IF(E39=E54+E53,"ОК","Ошибка")</f>
        <v>ОК</v>
      </c>
    </row>
    <row r="55" spans="1:9" s="72" customFormat="1" ht="37.5" x14ac:dyDescent="0.3">
      <c r="A55" s="82" t="s">
        <v>77</v>
      </c>
      <c r="B55" s="102" t="s">
        <v>78</v>
      </c>
      <c r="C55" s="94" t="s">
        <v>47</v>
      </c>
      <c r="D55" s="55">
        <v>0</v>
      </c>
      <c r="E55" s="55">
        <v>0</v>
      </c>
      <c r="F55" s="70">
        <f t="shared" si="6"/>
        <v>0</v>
      </c>
      <c r="G55" s="71" t="e">
        <f t="shared" si="7"/>
        <v>#DIV/0!</v>
      </c>
      <c r="H55" s="11"/>
      <c r="I55" s="11"/>
    </row>
    <row r="56" spans="1:9" s="14" customFormat="1" ht="101.25" x14ac:dyDescent="0.3">
      <c r="A56" s="41" t="s">
        <v>79</v>
      </c>
      <c r="B56" s="75" t="s">
        <v>80</v>
      </c>
      <c r="C56" s="76" t="s">
        <v>47</v>
      </c>
      <c r="D56" s="44">
        <f>D57+D58+D59+D60+D61</f>
        <v>27702359.200000003</v>
      </c>
      <c r="E56" s="44">
        <f>E57+E58+E59+E60+E61</f>
        <v>8992186.5999999978</v>
      </c>
      <c r="F56" s="44">
        <f t="shared" si="6"/>
        <v>-18710172.600000005</v>
      </c>
      <c r="G56" s="77">
        <f t="shared" si="7"/>
        <v>-0.6753999709887526</v>
      </c>
      <c r="I56" s="103"/>
    </row>
    <row r="57" spans="1:9" s="72" customFormat="1" ht="18.75" x14ac:dyDescent="0.3">
      <c r="A57" s="52" t="s">
        <v>81</v>
      </c>
      <c r="B57" s="93" t="s">
        <v>82</v>
      </c>
      <c r="C57" s="104" t="s">
        <v>47</v>
      </c>
      <c r="D57" s="55">
        <v>1799500.3</v>
      </c>
      <c r="E57" s="55">
        <v>45220.800000000003</v>
      </c>
      <c r="F57" s="60">
        <f t="shared" si="6"/>
        <v>-1754279.5</v>
      </c>
      <c r="G57" s="45">
        <f t="shared" si="7"/>
        <v>-0.97487035706523639</v>
      </c>
      <c r="H57" s="11"/>
      <c r="I57" s="11"/>
    </row>
    <row r="58" spans="1:9" s="72" customFormat="1" ht="18.75" x14ac:dyDescent="0.3">
      <c r="A58" s="240"/>
      <c r="B58" s="241" t="s">
        <v>456</v>
      </c>
      <c r="C58" s="242" t="s">
        <v>457</v>
      </c>
      <c r="D58" s="243">
        <v>25732869.100000001</v>
      </c>
      <c r="E58" s="243">
        <v>4659195.0999999987</v>
      </c>
      <c r="F58" s="244">
        <f t="shared" si="6"/>
        <v>-21073674.000000004</v>
      </c>
      <c r="G58" s="245">
        <f t="shared" si="7"/>
        <v>-0.81893992924403447</v>
      </c>
      <c r="H58" s="11" t="str">
        <f>IF(D58=D83,"ОК","Ошибка")</f>
        <v>ОК</v>
      </c>
      <c r="I58" s="11" t="str">
        <f>IF(E58=E83,"ОК","Ошибка")</f>
        <v>ОК</v>
      </c>
    </row>
    <row r="59" spans="1:9" s="72" customFormat="1" ht="75" x14ac:dyDescent="0.3">
      <c r="A59" s="82" t="s">
        <v>83</v>
      </c>
      <c r="B59" s="93" t="s">
        <v>84</v>
      </c>
      <c r="C59" s="104" t="s">
        <v>47</v>
      </c>
      <c r="D59" s="55">
        <v>15355.5</v>
      </c>
      <c r="E59" s="55">
        <v>4212381.4000000004</v>
      </c>
      <c r="F59" s="60">
        <f t="shared" si="6"/>
        <v>4197025.9000000004</v>
      </c>
      <c r="G59" s="45">
        <f t="shared" si="7"/>
        <v>273.32394907362186</v>
      </c>
      <c r="H59" s="11" t="str">
        <f>IF(D59=D84,"ОК","Ошибка")</f>
        <v>ОК</v>
      </c>
      <c r="I59" s="11" t="str">
        <f>IF(E59=E84,"ОК","Ошибка")</f>
        <v>ОК</v>
      </c>
    </row>
    <row r="60" spans="1:9" s="72" customFormat="1" ht="56.25" x14ac:dyDescent="0.3">
      <c r="A60" s="82" t="s">
        <v>85</v>
      </c>
      <c r="B60" s="93" t="s">
        <v>86</v>
      </c>
      <c r="C60" s="104" t="s">
        <v>47</v>
      </c>
      <c r="D60" s="55">
        <v>133571</v>
      </c>
      <c r="E60" s="55">
        <v>71760.2</v>
      </c>
      <c r="F60" s="60">
        <f t="shared" si="6"/>
        <v>-61810.8</v>
      </c>
      <c r="G60" s="45">
        <f t="shared" si="7"/>
        <v>-0.46275613718546693</v>
      </c>
      <c r="H60" s="11"/>
      <c r="I60" s="11"/>
    </row>
    <row r="61" spans="1:9" s="72" customFormat="1" ht="18.75" x14ac:dyDescent="0.3">
      <c r="A61" s="82" t="s">
        <v>87</v>
      </c>
      <c r="B61" s="93" t="s">
        <v>88</v>
      </c>
      <c r="C61" s="105" t="s">
        <v>47</v>
      </c>
      <c r="D61" s="55">
        <v>21063.3</v>
      </c>
      <c r="E61" s="55">
        <v>3629.1</v>
      </c>
      <c r="F61" s="60">
        <f t="shared" si="6"/>
        <v>-17434.2</v>
      </c>
      <c r="G61" s="45">
        <f t="shared" si="7"/>
        <v>-0.82770506046061154</v>
      </c>
      <c r="H61" s="11"/>
      <c r="I61" s="11"/>
    </row>
    <row r="62" spans="1:9" s="72" customFormat="1" ht="18.75" x14ac:dyDescent="0.3">
      <c r="B62" s="106" t="s">
        <v>89</v>
      </c>
      <c r="C62" s="107"/>
      <c r="D62" s="55"/>
      <c r="E62" s="55">
        <v>0</v>
      </c>
      <c r="F62" s="108"/>
      <c r="G62" s="109"/>
      <c r="H62" s="11"/>
      <c r="I62" s="11"/>
    </row>
    <row r="63" spans="1:9" s="72" customFormat="1" ht="75" x14ac:dyDescent="0.3">
      <c r="A63" s="52" t="s">
        <v>458</v>
      </c>
      <c r="B63" s="93" t="s">
        <v>90</v>
      </c>
      <c r="C63" s="105" t="s">
        <v>47</v>
      </c>
      <c r="D63" s="55">
        <v>13772124</v>
      </c>
      <c r="E63" s="55">
        <v>0</v>
      </c>
      <c r="F63" s="60">
        <f>+E63-D63</f>
        <v>-13772124</v>
      </c>
      <c r="G63" s="45">
        <f>+E63/D63-1</f>
        <v>-1</v>
      </c>
      <c r="H63" s="11" t="str">
        <f>IF(D56=D63+D64,"ОК","Ошибка")</f>
        <v>ОК</v>
      </c>
      <c r="I63" s="11" t="str">
        <f>IF(E56=E63+E64,"ОК","Ошибка")</f>
        <v>ОК</v>
      </c>
    </row>
    <row r="64" spans="1:9" s="57" customFormat="1" ht="18.75" x14ac:dyDescent="0.3">
      <c r="A64" s="52" t="s">
        <v>91</v>
      </c>
      <c r="B64" s="93" t="s">
        <v>50</v>
      </c>
      <c r="C64" s="105" t="s">
        <v>47</v>
      </c>
      <c r="D64" s="55">
        <v>13930235.199999999</v>
      </c>
      <c r="E64" s="55">
        <v>8992186.5999999996</v>
      </c>
      <c r="F64" s="60">
        <f t="shared" si="6"/>
        <v>-4938048.5999999996</v>
      </c>
      <c r="G64" s="45">
        <f t="shared" si="7"/>
        <v>-0.35448422292252468</v>
      </c>
      <c r="H64" s="11"/>
      <c r="I64" s="11"/>
    </row>
    <row r="65" spans="1:9" s="72" customFormat="1" ht="18.75" x14ac:dyDescent="0.3">
      <c r="A65" s="52"/>
      <c r="B65" s="47" t="s">
        <v>92</v>
      </c>
      <c r="C65" s="110"/>
      <c r="D65" s="55"/>
      <c r="E65" s="55">
        <v>0</v>
      </c>
      <c r="F65" s="79"/>
      <c r="G65" s="89"/>
      <c r="H65" s="11" t="str">
        <f>IF(D57=D68+D66+D67+D69,"ОК","Ошибка")</f>
        <v>ОК</v>
      </c>
      <c r="I65" s="11" t="str">
        <f>IF(E57=E68+E66+E67+E69,"ОК","Ошибка")</f>
        <v>ОК</v>
      </c>
    </row>
    <row r="66" spans="1:9" s="113" customFormat="1" ht="18.75" x14ac:dyDescent="0.3">
      <c r="A66" s="82" t="s">
        <v>93</v>
      </c>
      <c r="B66" s="93" t="s">
        <v>94</v>
      </c>
      <c r="C66" s="87" t="s">
        <v>47</v>
      </c>
      <c r="D66" s="55">
        <v>93779.199999999997</v>
      </c>
      <c r="E66" s="55">
        <v>27316.600000000002</v>
      </c>
      <c r="F66" s="111">
        <f t="shared" ref="F66:F70" si="8">+E66-D66</f>
        <v>-66462.599999999991</v>
      </c>
      <c r="G66" s="112">
        <f t="shared" ref="G66:G70" si="9">+E66/D66-1</f>
        <v>-0.70871365931891073</v>
      </c>
      <c r="H66" s="11"/>
      <c r="I66" s="11"/>
    </row>
    <row r="67" spans="1:9" s="113" customFormat="1" ht="18.75" x14ac:dyDescent="0.3">
      <c r="A67" s="82" t="s">
        <v>95</v>
      </c>
      <c r="B67" s="93" t="s">
        <v>96</v>
      </c>
      <c r="C67" s="87" t="s">
        <v>47</v>
      </c>
      <c r="D67" s="55">
        <v>1669919.4</v>
      </c>
      <c r="E67" s="55">
        <v>669.00000000000011</v>
      </c>
      <c r="F67" s="111">
        <f t="shared" si="8"/>
        <v>-1669250.4</v>
      </c>
      <c r="G67" s="112">
        <f t="shared" si="9"/>
        <v>-0.99959938186238206</v>
      </c>
      <c r="H67" s="11"/>
      <c r="I67" s="11"/>
    </row>
    <row r="68" spans="1:9" s="113" customFormat="1" ht="37.5" x14ac:dyDescent="0.3">
      <c r="A68" s="82" t="s">
        <v>97</v>
      </c>
      <c r="B68" s="93" t="s">
        <v>98</v>
      </c>
      <c r="C68" s="87" t="s">
        <v>47</v>
      </c>
      <c r="D68" s="55">
        <v>26677.5</v>
      </c>
      <c r="E68" s="55">
        <v>11639.300000000001</v>
      </c>
      <c r="F68" s="111">
        <f t="shared" si="8"/>
        <v>-15038.199999999999</v>
      </c>
      <c r="G68" s="112">
        <f t="shared" si="9"/>
        <v>-0.56370349545497134</v>
      </c>
      <c r="H68" s="11"/>
      <c r="I68" s="11"/>
    </row>
    <row r="69" spans="1:9" s="113" customFormat="1" ht="18.75" x14ac:dyDescent="0.3">
      <c r="A69" s="82" t="s">
        <v>99</v>
      </c>
      <c r="B69" s="95" t="s">
        <v>100</v>
      </c>
      <c r="C69" s="114" t="s">
        <v>47</v>
      </c>
      <c r="D69" s="55">
        <v>9124.2000000000007</v>
      </c>
      <c r="E69" s="55">
        <v>5595.9</v>
      </c>
      <c r="F69" s="115">
        <f t="shared" si="8"/>
        <v>-3528.3000000000011</v>
      </c>
      <c r="G69" s="116">
        <f t="shared" si="9"/>
        <v>-0.38669691589399624</v>
      </c>
      <c r="H69" s="117"/>
      <c r="I69" s="117"/>
    </row>
    <row r="70" spans="1:9" s="113" customFormat="1" ht="18.75" x14ac:dyDescent="0.3">
      <c r="A70" s="82" t="s">
        <v>101</v>
      </c>
      <c r="B70" s="118" t="s">
        <v>102</v>
      </c>
      <c r="C70" s="114" t="s">
        <v>47</v>
      </c>
      <c r="D70" s="55">
        <v>0</v>
      </c>
      <c r="E70" s="55">
        <v>0</v>
      </c>
      <c r="F70" s="115">
        <f t="shared" si="8"/>
        <v>0</v>
      </c>
      <c r="G70" s="116" t="e">
        <f t="shared" si="9"/>
        <v>#DIV/0!</v>
      </c>
      <c r="H70" s="117"/>
      <c r="I70" s="117"/>
    </row>
    <row r="71" spans="1:9" s="72" customFormat="1" ht="18.75" x14ac:dyDescent="0.3">
      <c r="A71" s="46"/>
      <c r="B71" s="47" t="s">
        <v>103</v>
      </c>
      <c r="C71" s="119"/>
      <c r="D71" s="120"/>
      <c r="E71" s="120"/>
      <c r="F71" s="121"/>
      <c r="G71" s="122"/>
      <c r="H71" s="11" t="str">
        <f>IF(D56=D72+D73+D74,"ОК","Ошибка")</f>
        <v>ОК</v>
      </c>
      <c r="I71" s="11" t="str">
        <f>IF(E56=E72+E73+E74,"ОК","Ошибка")</f>
        <v>ОК</v>
      </c>
    </row>
    <row r="72" spans="1:9" s="57" customFormat="1" ht="18.75" x14ac:dyDescent="0.3">
      <c r="A72" s="52" t="s">
        <v>104</v>
      </c>
      <c r="B72" s="83" t="s">
        <v>61</v>
      </c>
      <c r="C72" s="123" t="s">
        <v>47</v>
      </c>
      <c r="D72" s="55">
        <v>23689995.300000001</v>
      </c>
      <c r="E72" s="55">
        <v>0</v>
      </c>
      <c r="F72" s="85">
        <f t="shared" ref="F72:F74" si="10">+E72-D72</f>
        <v>-23689995.300000001</v>
      </c>
      <c r="G72" s="86">
        <f t="shared" ref="G72:G74" si="11">+E72/D72-1</f>
        <v>-1</v>
      </c>
      <c r="H72" s="92"/>
      <c r="I72" s="92"/>
    </row>
    <row r="73" spans="1:9" s="57" customFormat="1" ht="18.75" x14ac:dyDescent="0.3">
      <c r="A73" s="52" t="s">
        <v>105</v>
      </c>
      <c r="B73" s="93" t="s">
        <v>63</v>
      </c>
      <c r="C73" s="105" t="s">
        <v>47</v>
      </c>
      <c r="D73" s="55">
        <v>4012363.9</v>
      </c>
      <c r="E73" s="55">
        <v>8992186.5999999996</v>
      </c>
      <c r="F73" s="70">
        <f t="shared" si="10"/>
        <v>4979822.6999999993</v>
      </c>
      <c r="G73" s="71">
        <f t="shared" si="11"/>
        <v>1.2411194059442114</v>
      </c>
      <c r="H73" s="11"/>
      <c r="I73" s="11"/>
    </row>
    <row r="74" spans="1:9" s="57" customFormat="1" ht="18.75" x14ac:dyDescent="0.3">
      <c r="A74" s="52" t="s">
        <v>106</v>
      </c>
      <c r="B74" s="95" t="s">
        <v>65</v>
      </c>
      <c r="C74" s="124" t="s">
        <v>47</v>
      </c>
      <c r="D74" s="55">
        <v>0</v>
      </c>
      <c r="E74" s="55">
        <v>0</v>
      </c>
      <c r="F74" s="125">
        <f t="shared" si="10"/>
        <v>0</v>
      </c>
      <c r="G74" s="126" t="e">
        <f t="shared" si="11"/>
        <v>#DIV/0!</v>
      </c>
      <c r="H74" s="11"/>
      <c r="I74" s="11"/>
    </row>
    <row r="75" spans="1:9" s="72" customFormat="1" ht="18.75" x14ac:dyDescent="0.3">
      <c r="A75" s="46"/>
      <c r="B75" s="47" t="s">
        <v>107</v>
      </c>
      <c r="C75" s="119"/>
      <c r="D75" s="120"/>
      <c r="E75" s="120"/>
      <c r="F75" s="121"/>
      <c r="G75" s="122"/>
      <c r="H75" s="11" t="str">
        <f>IF(D57=D76+D77+D78+D79,"ОК","Ошибка")</f>
        <v>ОК</v>
      </c>
      <c r="I75" s="11" t="str">
        <f>IF(E57=E76+E77+E78+E79,"ОК","Ошибка")</f>
        <v>ОК</v>
      </c>
    </row>
    <row r="76" spans="1:9" s="57" customFormat="1" ht="18.75" x14ac:dyDescent="0.3">
      <c r="A76" s="52" t="s">
        <v>108</v>
      </c>
      <c r="B76" s="83" t="s">
        <v>109</v>
      </c>
      <c r="C76" s="123" t="s">
        <v>47</v>
      </c>
      <c r="D76" s="55">
        <v>0</v>
      </c>
      <c r="E76" s="55">
        <v>0</v>
      </c>
      <c r="F76" s="85">
        <f t="shared" ref="F76:F81" si="12">+E76-D76</f>
        <v>0</v>
      </c>
      <c r="G76" s="86" t="e">
        <f t="shared" ref="G76:G139" si="13">+E76/D76-1</f>
        <v>#DIV/0!</v>
      </c>
      <c r="H76" s="127"/>
      <c r="I76" s="127"/>
    </row>
    <row r="77" spans="1:9" s="57" customFormat="1" ht="18.75" x14ac:dyDescent="0.3">
      <c r="A77" s="52" t="s">
        <v>110</v>
      </c>
      <c r="B77" s="93" t="s">
        <v>111</v>
      </c>
      <c r="C77" s="105" t="s">
        <v>47</v>
      </c>
      <c r="D77" s="55">
        <v>35759.4</v>
      </c>
      <c r="E77" s="55">
        <v>0</v>
      </c>
      <c r="F77" s="70">
        <f t="shared" si="12"/>
        <v>-35759.4</v>
      </c>
      <c r="G77" s="71">
        <f t="shared" si="13"/>
        <v>-1</v>
      </c>
      <c r="H77" s="11"/>
      <c r="I77" s="11"/>
    </row>
    <row r="78" spans="1:9" s="57" customFormat="1" ht="18.75" x14ac:dyDescent="0.3">
      <c r="A78" s="52" t="s">
        <v>112</v>
      </c>
      <c r="B78" s="93" t="s">
        <v>113</v>
      </c>
      <c r="C78" s="105" t="s">
        <v>47</v>
      </c>
      <c r="D78" s="55">
        <v>0</v>
      </c>
      <c r="E78" s="55">
        <v>0</v>
      </c>
      <c r="F78" s="70">
        <f t="shared" si="12"/>
        <v>0</v>
      </c>
      <c r="G78" s="71" t="e">
        <f t="shared" si="13"/>
        <v>#DIV/0!</v>
      </c>
      <c r="H78" s="11"/>
      <c r="I78" s="11"/>
    </row>
    <row r="79" spans="1:9" s="57" customFormat="1" ht="18.75" x14ac:dyDescent="0.3">
      <c r="A79" s="52" t="s">
        <v>114</v>
      </c>
      <c r="B79" s="93" t="s">
        <v>76</v>
      </c>
      <c r="C79" s="105" t="s">
        <v>47</v>
      </c>
      <c r="D79" s="55">
        <v>1763740.9</v>
      </c>
      <c r="E79" s="55">
        <v>45220.800000000003</v>
      </c>
      <c r="F79" s="70">
        <f t="shared" si="12"/>
        <v>-1718520.0999999999</v>
      </c>
      <c r="G79" s="71">
        <f t="shared" si="13"/>
        <v>-0.97436085991995758</v>
      </c>
      <c r="H79" s="11"/>
      <c r="I79" s="11"/>
    </row>
    <row r="80" spans="1:9" s="57" customFormat="1" ht="37.5" x14ac:dyDescent="0.3">
      <c r="A80" s="128" t="s">
        <v>115</v>
      </c>
      <c r="B80" s="129" t="s">
        <v>78</v>
      </c>
      <c r="C80" s="105" t="s">
        <v>47</v>
      </c>
      <c r="D80" s="55">
        <v>0</v>
      </c>
      <c r="E80" s="55">
        <v>0</v>
      </c>
      <c r="F80" s="70">
        <f t="shared" si="12"/>
        <v>0</v>
      </c>
      <c r="G80" s="71" t="e">
        <f t="shared" si="13"/>
        <v>#DIV/0!</v>
      </c>
      <c r="H80" s="11"/>
      <c r="I80" s="11"/>
    </row>
    <row r="81" spans="1:9" s="57" customFormat="1" ht="37.5" x14ac:dyDescent="0.3">
      <c r="A81" s="128" t="s">
        <v>116</v>
      </c>
      <c r="B81" s="129" t="s">
        <v>117</v>
      </c>
      <c r="C81" s="105" t="s">
        <v>47</v>
      </c>
      <c r="D81" s="55">
        <v>0</v>
      </c>
      <c r="E81" s="55">
        <v>0</v>
      </c>
      <c r="F81" s="70">
        <f t="shared" si="12"/>
        <v>0</v>
      </c>
      <c r="G81" s="71" t="e">
        <f t="shared" si="13"/>
        <v>#DIV/0!</v>
      </c>
      <c r="H81" s="11"/>
      <c r="I81" s="11"/>
    </row>
    <row r="82" spans="1:9" s="14" customFormat="1" ht="27.75" customHeight="1" x14ac:dyDescent="0.3">
      <c r="A82" s="246" t="s">
        <v>118</v>
      </c>
      <c r="B82" s="247" t="s">
        <v>119</v>
      </c>
      <c r="C82" s="130" t="s">
        <v>12</v>
      </c>
      <c r="D82" s="131">
        <v>509</v>
      </c>
      <c r="E82" s="131">
        <v>132</v>
      </c>
      <c r="F82" s="67">
        <f>E82-D82</f>
        <v>-377</v>
      </c>
      <c r="G82" s="68">
        <f t="shared" si="13"/>
        <v>-0.74066797642436155</v>
      </c>
      <c r="H82" s="11"/>
      <c r="I82" s="11"/>
    </row>
    <row r="83" spans="1:9" s="14" customFormat="1" ht="33" customHeight="1" x14ac:dyDescent="0.3">
      <c r="A83" s="248"/>
      <c r="B83" s="249"/>
      <c r="C83" s="250" t="s">
        <v>457</v>
      </c>
      <c r="D83" s="251">
        <v>25732869.100000005</v>
      </c>
      <c r="E83" s="251">
        <v>4659195.0999999996</v>
      </c>
      <c r="F83" s="252">
        <f>E83-D83</f>
        <v>-21073674.000000007</v>
      </c>
      <c r="G83" s="253">
        <f t="shared" si="13"/>
        <v>-0.81893992924403447</v>
      </c>
      <c r="H83" s="11"/>
      <c r="I83" s="11"/>
    </row>
    <row r="84" spans="1:9" s="14" customFormat="1" ht="101.25" x14ac:dyDescent="0.3">
      <c r="A84" s="134" t="s">
        <v>120</v>
      </c>
      <c r="B84" s="135" t="s">
        <v>121</v>
      </c>
      <c r="C84" s="132" t="s">
        <v>47</v>
      </c>
      <c r="D84" s="55">
        <v>15355.5</v>
      </c>
      <c r="E84" s="55">
        <v>4212381.4000000004</v>
      </c>
      <c r="F84" s="136">
        <f t="shared" ref="F84:F174" si="14">+E84-D84</f>
        <v>4197025.9000000004</v>
      </c>
      <c r="G84" s="133">
        <f t="shared" si="13"/>
        <v>273.32394907362186</v>
      </c>
      <c r="H84" s="11"/>
      <c r="I84" s="137"/>
    </row>
    <row r="85" spans="1:9" s="14" customFormat="1" x14ac:dyDescent="0.3">
      <c r="A85" s="138" t="s">
        <v>122</v>
      </c>
      <c r="B85" s="139" t="s">
        <v>123</v>
      </c>
      <c r="C85" s="132" t="s">
        <v>12</v>
      </c>
      <c r="D85" s="55">
        <v>0</v>
      </c>
      <c r="E85" s="55">
        <v>30</v>
      </c>
      <c r="F85" s="140"/>
      <c r="G85" s="141"/>
      <c r="H85" s="11"/>
      <c r="I85" s="137"/>
    </row>
    <row r="86" spans="1:9" s="14" customFormat="1" ht="60.75" x14ac:dyDescent="0.3">
      <c r="A86" s="142" t="s">
        <v>124</v>
      </c>
      <c r="B86" s="143" t="s">
        <v>125</v>
      </c>
      <c r="C86" s="144" t="s">
        <v>47</v>
      </c>
      <c r="D86" s="67">
        <f>+D87+D88</f>
        <v>1799500.3</v>
      </c>
      <c r="E86" s="67">
        <f>+E87+E88</f>
        <v>45220.800000000003</v>
      </c>
      <c r="F86" s="140">
        <f t="shared" ref="F86:F92" si="15">+E86-D86</f>
        <v>-1754279.5</v>
      </c>
      <c r="G86" s="141">
        <f t="shared" ref="G86:G92" si="16">+E86/D86-1</f>
        <v>-0.97487035706523639</v>
      </c>
      <c r="H86" s="11"/>
      <c r="I86" s="137"/>
    </row>
    <row r="87" spans="1:9" s="14" customFormat="1" ht="56.25" x14ac:dyDescent="0.3">
      <c r="A87" s="145" t="s">
        <v>126</v>
      </c>
      <c r="B87" s="146" t="s">
        <v>127</v>
      </c>
      <c r="C87" s="144" t="s">
        <v>47</v>
      </c>
      <c r="D87" s="136">
        <f t="shared" ref="D87:E90" si="17">+D94+D101</f>
        <v>54100.7</v>
      </c>
      <c r="E87" s="136">
        <f t="shared" si="17"/>
        <v>28923.9</v>
      </c>
      <c r="F87" s="140">
        <f t="shared" si="15"/>
        <v>-25176.799999999996</v>
      </c>
      <c r="G87" s="141">
        <f t="shared" si="16"/>
        <v>-0.46536920964054063</v>
      </c>
      <c r="H87" s="11"/>
      <c r="I87" s="137"/>
    </row>
    <row r="88" spans="1:9" s="14" customFormat="1" ht="56.25" x14ac:dyDescent="0.3">
      <c r="A88" s="145" t="s">
        <v>128</v>
      </c>
      <c r="B88" s="146" t="s">
        <v>129</v>
      </c>
      <c r="C88" s="144" t="s">
        <v>47</v>
      </c>
      <c r="D88" s="136">
        <f t="shared" si="17"/>
        <v>1745399.6</v>
      </c>
      <c r="E88" s="136">
        <f t="shared" si="17"/>
        <v>16296.9</v>
      </c>
      <c r="F88" s="140">
        <f t="shared" si="15"/>
        <v>-1729102.7000000002</v>
      </c>
      <c r="G88" s="141">
        <f t="shared" si="16"/>
        <v>-0.99066294045214631</v>
      </c>
      <c r="H88" s="11"/>
      <c r="I88" s="137"/>
    </row>
    <row r="89" spans="1:9" s="14" customFormat="1" ht="56.25" x14ac:dyDescent="0.3">
      <c r="A89" s="145" t="s">
        <v>130</v>
      </c>
      <c r="B89" s="146" t="s">
        <v>131</v>
      </c>
      <c r="C89" s="144" t="s">
        <v>47</v>
      </c>
      <c r="D89" s="136">
        <f t="shared" si="17"/>
        <v>54100.7</v>
      </c>
      <c r="E89" s="136">
        <f t="shared" si="17"/>
        <v>28923.9</v>
      </c>
      <c r="F89" s="140">
        <f t="shared" si="15"/>
        <v>-25176.799999999996</v>
      </c>
      <c r="G89" s="141">
        <f t="shared" si="16"/>
        <v>-0.46536920964054063</v>
      </c>
      <c r="H89" s="11"/>
      <c r="I89" s="137"/>
    </row>
    <row r="90" spans="1:9" s="14" customFormat="1" ht="37.5" x14ac:dyDescent="0.3">
      <c r="A90" s="145" t="s">
        <v>132</v>
      </c>
      <c r="B90" s="146" t="s">
        <v>133</v>
      </c>
      <c r="C90" s="144" t="s">
        <v>47</v>
      </c>
      <c r="D90" s="136">
        <f t="shared" si="17"/>
        <v>63149.600000000006</v>
      </c>
      <c r="E90" s="136">
        <f t="shared" si="17"/>
        <v>29570.300000000003</v>
      </c>
      <c r="F90" s="140">
        <f t="shared" si="15"/>
        <v>-33579.300000000003</v>
      </c>
      <c r="G90" s="141">
        <f t="shared" si="16"/>
        <v>-0.53174208546055712</v>
      </c>
      <c r="H90" s="11" t="str">
        <f>IF(D90=D107,"ОК","Ошибка")</f>
        <v>ОК</v>
      </c>
      <c r="I90" s="11" t="str">
        <f>IF(E90=E107,"ОК","Ошибка")</f>
        <v>ОК</v>
      </c>
    </row>
    <row r="91" spans="1:9" s="14" customFormat="1" ht="56.25" x14ac:dyDescent="0.3">
      <c r="A91" s="145" t="s">
        <v>134</v>
      </c>
      <c r="B91" s="146" t="s">
        <v>135</v>
      </c>
      <c r="C91" s="144" t="s">
        <v>47</v>
      </c>
      <c r="D91" s="111">
        <f>IF(D90&gt;D89,D90-D89,0)</f>
        <v>9048.9000000000087</v>
      </c>
      <c r="E91" s="111">
        <f>IF(E90&gt;E89,E90-E89,0)</f>
        <v>646.40000000000146</v>
      </c>
      <c r="F91" s="140">
        <f t="shared" si="15"/>
        <v>-8402.5000000000073</v>
      </c>
      <c r="G91" s="141">
        <f t="shared" si="16"/>
        <v>-0.92856590303793818</v>
      </c>
      <c r="H91" s="11"/>
      <c r="I91" s="137"/>
    </row>
    <row r="92" spans="1:9" s="14" customFormat="1" ht="75" x14ac:dyDescent="0.3">
      <c r="A92" s="145" t="s">
        <v>136</v>
      </c>
      <c r="B92" s="146" t="s">
        <v>459</v>
      </c>
      <c r="C92" s="144" t="s">
        <v>47</v>
      </c>
      <c r="D92" s="111">
        <f>IF(D87&gt;D89,D87-D89,0)</f>
        <v>0</v>
      </c>
      <c r="E92" s="111">
        <f>IF(E87&gt;E89,E87-E89,0)</f>
        <v>0</v>
      </c>
      <c r="F92" s="140">
        <f t="shared" si="15"/>
        <v>0</v>
      </c>
      <c r="G92" s="141" t="e">
        <f t="shared" si="16"/>
        <v>#DIV/0!</v>
      </c>
      <c r="H92" s="11"/>
      <c r="I92" s="11"/>
    </row>
    <row r="93" spans="1:9" s="14" customFormat="1" x14ac:dyDescent="0.3">
      <c r="A93" s="147" t="s">
        <v>137</v>
      </c>
      <c r="B93" s="148" t="s">
        <v>138</v>
      </c>
      <c r="C93" s="144" t="s">
        <v>47</v>
      </c>
      <c r="D93" s="67">
        <f>+D94+D95</f>
        <v>312043.90000000002</v>
      </c>
      <c r="E93" s="67">
        <f>+E94+E95</f>
        <v>33435.800000000003</v>
      </c>
      <c r="F93" s="140">
        <f>+E93-D93</f>
        <v>-278608.10000000003</v>
      </c>
      <c r="G93" s="141">
        <f>+E93/D93-1</f>
        <v>-0.89284905104698409</v>
      </c>
      <c r="H93" s="11" t="str">
        <f>IF(D93=D94+D95,"ОК","Ошибка")</f>
        <v>ОК</v>
      </c>
      <c r="I93" s="11" t="str">
        <f>IF(E93=E94+E95,"ОК","Ошибка")</f>
        <v>ОК</v>
      </c>
    </row>
    <row r="94" spans="1:9" s="57" customFormat="1" ht="37.5" x14ac:dyDescent="0.3">
      <c r="A94" s="52" t="s">
        <v>139</v>
      </c>
      <c r="B94" s="146" t="s">
        <v>140</v>
      </c>
      <c r="C94" s="149" t="s">
        <v>47</v>
      </c>
      <c r="D94" s="150">
        <v>27374.5</v>
      </c>
      <c r="E94" s="150">
        <v>17271.300000000003</v>
      </c>
      <c r="F94" s="56">
        <f t="shared" ref="F94:F106" si="18">+E94-D94</f>
        <v>-10103.199999999997</v>
      </c>
      <c r="G94" s="91">
        <f t="shared" ref="G94:G106" si="19">+E94/D94-1</f>
        <v>-0.36907340773347452</v>
      </c>
      <c r="H94" s="11"/>
      <c r="I94" s="11"/>
    </row>
    <row r="95" spans="1:9" s="57" customFormat="1" ht="37.5" x14ac:dyDescent="0.3">
      <c r="A95" s="52" t="s">
        <v>141</v>
      </c>
      <c r="B95" s="146" t="s">
        <v>142</v>
      </c>
      <c r="C95" s="149" t="s">
        <v>47</v>
      </c>
      <c r="D95" s="55">
        <v>284669.40000000002</v>
      </c>
      <c r="E95" s="55">
        <v>16164.5</v>
      </c>
      <c r="F95" s="56">
        <f t="shared" si="18"/>
        <v>-268504.90000000002</v>
      </c>
      <c r="G95" s="91">
        <f t="shared" si="19"/>
        <v>-0.94321658738171366</v>
      </c>
      <c r="H95" s="11"/>
      <c r="I95" s="11"/>
    </row>
    <row r="96" spans="1:9" s="57" customFormat="1" ht="37.5" x14ac:dyDescent="0.3">
      <c r="A96" s="52" t="s">
        <v>143</v>
      </c>
      <c r="B96" s="146" t="s">
        <v>144</v>
      </c>
      <c r="C96" s="149" t="s">
        <v>47</v>
      </c>
      <c r="D96" s="55">
        <v>27374.5</v>
      </c>
      <c r="E96" s="55">
        <v>17271.300000000003</v>
      </c>
      <c r="F96" s="56">
        <f t="shared" si="18"/>
        <v>-10103.199999999997</v>
      </c>
      <c r="G96" s="91">
        <f t="shared" si="19"/>
        <v>-0.36907340773347452</v>
      </c>
      <c r="H96" s="11" t="str">
        <f>IF(D96&gt;D94,"Ошибка","OK")</f>
        <v>OK</v>
      </c>
      <c r="I96" s="11" t="str">
        <f>IF(E96&gt;E94,"Ошибка","OK")</f>
        <v>OK</v>
      </c>
    </row>
    <row r="97" spans="1:10" s="57" customFormat="1" ht="18.75" x14ac:dyDescent="0.3">
      <c r="A97" s="52" t="s">
        <v>145</v>
      </c>
      <c r="B97" s="146" t="s">
        <v>146</v>
      </c>
      <c r="C97" s="149" t="s">
        <v>47</v>
      </c>
      <c r="D97" s="55">
        <v>36423.4</v>
      </c>
      <c r="E97" s="55">
        <v>17917.700000000004</v>
      </c>
      <c r="F97" s="56">
        <f t="shared" si="18"/>
        <v>-18505.699999999997</v>
      </c>
      <c r="G97" s="91">
        <f t="shared" si="19"/>
        <v>-0.50807173410499828</v>
      </c>
      <c r="H97" s="11" t="str">
        <f>IF(D97&gt;D93,"Ошибка","OK")</f>
        <v>OK</v>
      </c>
      <c r="I97" s="11" t="str">
        <f>IF(E97&gt;E93,"Ошибка","OK")</f>
        <v>OK</v>
      </c>
    </row>
    <row r="98" spans="1:10" s="57" customFormat="1" ht="37.5" x14ac:dyDescent="0.3">
      <c r="A98" s="52" t="s">
        <v>147</v>
      </c>
      <c r="B98" s="146" t="s">
        <v>148</v>
      </c>
      <c r="C98" s="149" t="s">
        <v>149</v>
      </c>
      <c r="D98" s="111">
        <f>IF(D97&gt;D96,D97-D96,0)</f>
        <v>9048.9000000000015</v>
      </c>
      <c r="E98" s="111">
        <f>IF(E97&gt;E96,E97-E96,0)</f>
        <v>646.40000000000146</v>
      </c>
      <c r="F98" s="56">
        <f t="shared" si="18"/>
        <v>-8402.5</v>
      </c>
      <c r="G98" s="91">
        <f t="shared" si="19"/>
        <v>-0.92856590303793818</v>
      </c>
      <c r="H98" s="11" t="str">
        <f>IF(D98+D96=D97,"OK","Ошибка")</f>
        <v>OK</v>
      </c>
      <c r="I98" s="11" t="str">
        <f>IF(E98+E96=E97,"OK","Ошибка")</f>
        <v>OK</v>
      </c>
    </row>
    <row r="99" spans="1:10" s="57" customFormat="1" ht="37.5" x14ac:dyDescent="0.3">
      <c r="A99" s="52" t="s">
        <v>150</v>
      </c>
      <c r="B99" s="146" t="s">
        <v>151</v>
      </c>
      <c r="C99" s="87" t="s">
        <v>149</v>
      </c>
      <c r="D99" s="111">
        <f>IF(D94&gt;D96,D94-D96,0)</f>
        <v>0</v>
      </c>
      <c r="E99" s="111">
        <f>IF(E94&gt;E96,E94-E96,0)</f>
        <v>0</v>
      </c>
      <c r="F99" s="56">
        <f t="shared" si="18"/>
        <v>0</v>
      </c>
      <c r="G99" s="91" t="e">
        <f t="shared" si="19"/>
        <v>#DIV/0!</v>
      </c>
      <c r="H99" s="11"/>
      <c r="I99" s="11"/>
    </row>
    <row r="100" spans="1:10" s="14" customFormat="1" x14ac:dyDescent="0.3">
      <c r="A100" s="147" t="s">
        <v>152</v>
      </c>
      <c r="B100" s="148" t="s">
        <v>153</v>
      </c>
      <c r="C100" s="144" t="s">
        <v>47</v>
      </c>
      <c r="D100" s="67">
        <f>+D101+D102</f>
        <v>1487456.4</v>
      </c>
      <c r="E100" s="67">
        <f>+E101+E102</f>
        <v>11785</v>
      </c>
      <c r="F100" s="140">
        <f t="shared" si="18"/>
        <v>-1475671.4</v>
      </c>
      <c r="G100" s="141">
        <f t="shared" si="19"/>
        <v>-0.99207707869622264</v>
      </c>
      <c r="H100" s="11" t="str">
        <f>IF(D100=D101+D102,"ОК","Ошибка")</f>
        <v>ОК</v>
      </c>
      <c r="I100" s="11" t="str">
        <f>IF(E100=E101+E102,"ОК","Ошибка")</f>
        <v>ОК</v>
      </c>
    </row>
    <row r="101" spans="1:10" s="57" customFormat="1" ht="37.5" x14ac:dyDescent="0.3">
      <c r="A101" s="52" t="s">
        <v>154</v>
      </c>
      <c r="B101" s="146" t="s">
        <v>155</v>
      </c>
      <c r="C101" s="149" t="s">
        <v>47</v>
      </c>
      <c r="D101" s="55">
        <v>26726.2</v>
      </c>
      <c r="E101" s="55">
        <v>11652.6</v>
      </c>
      <c r="F101" s="56">
        <f t="shared" si="18"/>
        <v>-15073.6</v>
      </c>
      <c r="G101" s="91">
        <f t="shared" si="19"/>
        <v>-0.56400086806205141</v>
      </c>
      <c r="H101" s="11"/>
      <c r="I101" s="137"/>
    </row>
    <row r="102" spans="1:10" s="57" customFormat="1" ht="37.5" x14ac:dyDescent="0.3">
      <c r="A102" s="52" t="s">
        <v>156</v>
      </c>
      <c r="B102" s="146" t="s">
        <v>157</v>
      </c>
      <c r="C102" s="149" t="s">
        <v>47</v>
      </c>
      <c r="D102" s="55">
        <v>1460730.2</v>
      </c>
      <c r="E102" s="55">
        <v>132.4</v>
      </c>
      <c r="F102" s="56">
        <f t="shared" si="18"/>
        <v>-1460597.8</v>
      </c>
      <c r="G102" s="91">
        <f t="shared" si="19"/>
        <v>-0.99990936040070921</v>
      </c>
      <c r="H102" s="11"/>
      <c r="I102" s="137"/>
    </row>
    <row r="103" spans="1:10" s="57" customFormat="1" ht="37.5" x14ac:dyDescent="0.3">
      <c r="A103" s="52" t="s">
        <v>158</v>
      </c>
      <c r="B103" s="146" t="s">
        <v>159</v>
      </c>
      <c r="C103" s="149" t="s">
        <v>47</v>
      </c>
      <c r="D103" s="55">
        <v>26726.2</v>
      </c>
      <c r="E103" s="55">
        <v>11652.6</v>
      </c>
      <c r="F103" s="56">
        <f t="shared" si="18"/>
        <v>-15073.6</v>
      </c>
      <c r="G103" s="91">
        <f t="shared" si="19"/>
        <v>-0.56400086806205141</v>
      </c>
      <c r="H103" s="11" t="str">
        <f>IF(D103&gt;D101,"Ошибка","OK")</f>
        <v>OK</v>
      </c>
      <c r="I103" s="11" t="str">
        <f>IF(E103&gt;E101,"Ошибка","OK")</f>
        <v>OK</v>
      </c>
    </row>
    <row r="104" spans="1:10" s="57" customFormat="1" ht="18.75" x14ac:dyDescent="0.3">
      <c r="A104" s="52" t="s">
        <v>160</v>
      </c>
      <c r="B104" s="146" t="s">
        <v>161</v>
      </c>
      <c r="C104" s="149" t="s">
        <v>47</v>
      </c>
      <c r="D104" s="55">
        <v>26726.2</v>
      </c>
      <c r="E104" s="55">
        <v>11652.6</v>
      </c>
      <c r="F104" s="56">
        <f t="shared" si="18"/>
        <v>-15073.6</v>
      </c>
      <c r="G104" s="91">
        <f t="shared" si="19"/>
        <v>-0.56400086806205141</v>
      </c>
      <c r="H104" s="11" t="str">
        <f>IF(D104&gt;D100,"Ошибка","OK")</f>
        <v>OK</v>
      </c>
      <c r="I104" s="11" t="str">
        <f>IF(E104&gt;E100,"Ошибка","OK")</f>
        <v>OK</v>
      </c>
    </row>
    <row r="105" spans="1:10" s="57" customFormat="1" ht="37.5" x14ac:dyDescent="0.3">
      <c r="A105" s="52" t="s">
        <v>162</v>
      </c>
      <c r="B105" s="146" t="s">
        <v>163</v>
      </c>
      <c r="C105" s="149" t="s">
        <v>47</v>
      </c>
      <c r="D105" s="111">
        <f>IF(D104&gt;D103,D104-D103,0)</f>
        <v>0</v>
      </c>
      <c r="E105" s="111">
        <f>IF(E104&gt;E103,E104-E103,0)</f>
        <v>0</v>
      </c>
      <c r="F105" s="56">
        <f t="shared" si="18"/>
        <v>0</v>
      </c>
      <c r="G105" s="91" t="e">
        <f t="shared" si="19"/>
        <v>#DIV/0!</v>
      </c>
      <c r="H105" s="11"/>
      <c r="I105" s="137"/>
    </row>
    <row r="106" spans="1:10" s="57" customFormat="1" ht="56.25" x14ac:dyDescent="0.3">
      <c r="A106" s="52" t="s">
        <v>164</v>
      </c>
      <c r="B106" s="146" t="s">
        <v>165</v>
      </c>
      <c r="C106" s="149" t="s">
        <v>47</v>
      </c>
      <c r="D106" s="111">
        <f>IF(D101&gt;D103,D101-D103,0)</f>
        <v>0</v>
      </c>
      <c r="E106" s="111">
        <f>IF(E101&gt;E103,E101-E103,0)</f>
        <v>0</v>
      </c>
      <c r="F106" s="56">
        <f t="shared" si="18"/>
        <v>0</v>
      </c>
      <c r="G106" s="91" t="e">
        <f t="shared" si="19"/>
        <v>#DIV/0!</v>
      </c>
      <c r="H106" s="11"/>
      <c r="I106" s="137"/>
    </row>
    <row r="107" spans="1:10" s="156" customFormat="1" ht="60.75" x14ac:dyDescent="0.3">
      <c r="A107" s="138" t="s">
        <v>166</v>
      </c>
      <c r="B107" s="151" t="s">
        <v>167</v>
      </c>
      <c r="C107" s="144" t="s">
        <v>47</v>
      </c>
      <c r="D107" s="152">
        <f>+D108+D111</f>
        <v>63149.600000000006</v>
      </c>
      <c r="E107" s="152">
        <f>+E108+E111</f>
        <v>29570.300000000003</v>
      </c>
      <c r="F107" s="153">
        <f t="shared" si="14"/>
        <v>-33579.300000000003</v>
      </c>
      <c r="G107" s="154">
        <f t="shared" si="13"/>
        <v>-0.53174208546055712</v>
      </c>
      <c r="H107" s="11"/>
      <c r="I107" s="137"/>
      <c r="J107" s="155"/>
    </row>
    <row r="108" spans="1:10" s="14" customFormat="1" x14ac:dyDescent="0.3">
      <c r="A108" s="84" t="s">
        <v>168</v>
      </c>
      <c r="B108" s="157" t="s">
        <v>169</v>
      </c>
      <c r="C108" s="149" t="s">
        <v>47</v>
      </c>
      <c r="D108" s="152">
        <f>+D109+D110</f>
        <v>36423.4</v>
      </c>
      <c r="E108" s="152">
        <f>+E109+E110</f>
        <v>17917.700000000004</v>
      </c>
      <c r="F108" s="70">
        <f t="shared" si="14"/>
        <v>-18505.699999999997</v>
      </c>
      <c r="G108" s="71">
        <f t="shared" si="13"/>
        <v>-0.50807173410499828</v>
      </c>
      <c r="H108" s="11" t="str">
        <f>IF(D108=D97,"ОК","Ошибка")</f>
        <v>ОК</v>
      </c>
      <c r="I108" s="11" t="str">
        <f>IF(E108=E97,"ОК","Ошибка")</f>
        <v>ОК</v>
      </c>
    </row>
    <row r="109" spans="1:10" s="160" customFormat="1" ht="37.5" x14ac:dyDescent="0.3">
      <c r="A109" s="84" t="s">
        <v>170</v>
      </c>
      <c r="B109" s="146" t="s">
        <v>171</v>
      </c>
      <c r="C109" s="149" t="s">
        <v>47</v>
      </c>
      <c r="D109" s="55">
        <v>36423.4</v>
      </c>
      <c r="E109" s="55">
        <v>17917.700000000004</v>
      </c>
      <c r="F109" s="158">
        <f t="shared" si="14"/>
        <v>-18505.699999999997</v>
      </c>
      <c r="G109" s="159">
        <f t="shared" si="13"/>
        <v>-0.50807173410499828</v>
      </c>
      <c r="H109" s="11"/>
      <c r="I109" s="137"/>
    </row>
    <row r="110" spans="1:10" s="160" customFormat="1" ht="37.5" x14ac:dyDescent="0.3">
      <c r="A110" s="84" t="s">
        <v>170</v>
      </c>
      <c r="B110" s="146" t="s">
        <v>172</v>
      </c>
      <c r="C110" s="149" t="s">
        <v>47</v>
      </c>
      <c r="D110" s="55">
        <v>0</v>
      </c>
      <c r="E110" s="55">
        <v>0</v>
      </c>
      <c r="F110" s="158">
        <f t="shared" si="14"/>
        <v>0</v>
      </c>
      <c r="G110" s="159" t="e">
        <f t="shared" si="13"/>
        <v>#DIV/0!</v>
      </c>
      <c r="H110" s="11"/>
      <c r="I110" s="137"/>
    </row>
    <row r="111" spans="1:10" s="14" customFormat="1" x14ac:dyDescent="0.3">
      <c r="A111" s="84" t="s">
        <v>173</v>
      </c>
      <c r="B111" s="157" t="s">
        <v>174</v>
      </c>
      <c r="C111" s="149" t="s">
        <v>47</v>
      </c>
      <c r="D111" s="152">
        <f>+D112+D113</f>
        <v>26726.2</v>
      </c>
      <c r="E111" s="152">
        <f>+E112+E113</f>
        <v>11652.6</v>
      </c>
      <c r="F111" s="70">
        <f t="shared" si="14"/>
        <v>-15073.6</v>
      </c>
      <c r="G111" s="71">
        <f t="shared" si="13"/>
        <v>-0.56400086806205141</v>
      </c>
      <c r="H111" s="11" t="str">
        <f>IF(D111=D104,"ОК","Ошибка")</f>
        <v>ОК</v>
      </c>
      <c r="I111" s="11" t="str">
        <f>IF(E111=E104,"ОК","Ошибка")</f>
        <v>ОК</v>
      </c>
    </row>
    <row r="112" spans="1:10" s="14" customFormat="1" ht="75" x14ac:dyDescent="0.3">
      <c r="A112" s="84" t="s">
        <v>175</v>
      </c>
      <c r="B112" s="146" t="s">
        <v>176</v>
      </c>
      <c r="C112" s="149" t="s">
        <v>47</v>
      </c>
      <c r="D112" s="55">
        <v>0</v>
      </c>
      <c r="E112" s="55">
        <v>144</v>
      </c>
      <c r="F112" s="60">
        <f t="shared" si="14"/>
        <v>144</v>
      </c>
      <c r="G112" s="45" t="e">
        <f t="shared" si="13"/>
        <v>#DIV/0!</v>
      </c>
      <c r="H112" s="11"/>
      <c r="I112" s="137"/>
      <c r="J112" s="161"/>
    </row>
    <row r="113" spans="1:15" s="14" customFormat="1" ht="37.5" x14ac:dyDescent="0.3">
      <c r="A113" s="84" t="s">
        <v>177</v>
      </c>
      <c r="B113" s="146" t="s">
        <v>178</v>
      </c>
      <c r="C113" s="149" t="s">
        <v>47</v>
      </c>
      <c r="D113" s="55">
        <v>26726.2</v>
      </c>
      <c r="E113" s="55">
        <v>11508.6</v>
      </c>
      <c r="F113" s="60">
        <f t="shared" si="14"/>
        <v>-15217.6</v>
      </c>
      <c r="G113" s="45">
        <f t="shared" si="13"/>
        <v>-0.56938883941600382</v>
      </c>
      <c r="H113" s="11"/>
      <c r="I113" s="137"/>
      <c r="J113" s="161"/>
    </row>
    <row r="114" spans="1:15" s="14" customFormat="1" ht="40.5" x14ac:dyDescent="0.3">
      <c r="A114" s="138" t="s">
        <v>179</v>
      </c>
      <c r="B114" s="162" t="s">
        <v>180</v>
      </c>
      <c r="C114" s="163" t="s">
        <v>47</v>
      </c>
      <c r="D114" s="136">
        <f>D86-D107</f>
        <v>1736350.7</v>
      </c>
      <c r="E114" s="136">
        <f>E86-E107</f>
        <v>15650.5</v>
      </c>
      <c r="F114" s="164">
        <f t="shared" si="14"/>
        <v>-1720700.2</v>
      </c>
      <c r="G114" s="165">
        <f t="shared" si="13"/>
        <v>-0.99098655588413098</v>
      </c>
      <c r="H114" s="11"/>
      <c r="I114" s="11"/>
      <c r="J114" s="161"/>
    </row>
    <row r="115" spans="1:15" s="14" customFormat="1" ht="87.6" customHeight="1" x14ac:dyDescent="0.3">
      <c r="A115" s="138" t="s">
        <v>181</v>
      </c>
      <c r="B115" s="166" t="s">
        <v>182</v>
      </c>
      <c r="C115" s="163" t="s">
        <v>47</v>
      </c>
      <c r="D115" s="55">
        <v>0</v>
      </c>
      <c r="E115" s="55">
        <v>0</v>
      </c>
      <c r="F115" s="164">
        <f t="shared" si="14"/>
        <v>0</v>
      </c>
      <c r="G115" s="165" t="e">
        <f t="shared" si="13"/>
        <v>#DIV/0!</v>
      </c>
      <c r="H115" s="11"/>
      <c r="I115" s="11"/>
      <c r="J115" s="161"/>
      <c r="O115" s="167"/>
    </row>
    <row r="116" spans="1:15" s="14" customFormat="1" ht="81" x14ac:dyDescent="0.3">
      <c r="A116" s="138" t="s">
        <v>183</v>
      </c>
      <c r="B116" s="166" t="s">
        <v>184</v>
      </c>
      <c r="C116" s="168" t="s">
        <v>47</v>
      </c>
      <c r="D116" s="55">
        <v>51396.5</v>
      </c>
      <c r="E116" s="55">
        <v>1475773.5</v>
      </c>
      <c r="F116" s="152">
        <f t="shared" si="14"/>
        <v>1424377</v>
      </c>
      <c r="G116" s="169">
        <f t="shared" si="13"/>
        <v>27.713501892152188</v>
      </c>
      <c r="H116" s="11"/>
      <c r="I116" s="11"/>
      <c r="J116" s="170"/>
    </row>
    <row r="117" spans="1:15" s="14" customFormat="1" ht="101.25" x14ac:dyDescent="0.3">
      <c r="A117" s="138" t="s">
        <v>185</v>
      </c>
      <c r="B117" s="166" t="s">
        <v>186</v>
      </c>
      <c r="C117" s="168" t="s">
        <v>47</v>
      </c>
      <c r="D117" s="55">
        <v>5670.7</v>
      </c>
      <c r="E117" s="55">
        <v>0</v>
      </c>
      <c r="F117" s="152">
        <f t="shared" si="14"/>
        <v>-5670.7</v>
      </c>
      <c r="G117" s="169">
        <f t="shared" si="13"/>
        <v>-1</v>
      </c>
      <c r="H117" s="11"/>
      <c r="I117" s="11"/>
      <c r="J117" s="170"/>
    </row>
    <row r="118" spans="1:15" s="14" customFormat="1" ht="101.25" x14ac:dyDescent="0.3">
      <c r="A118" s="134" t="s">
        <v>187</v>
      </c>
      <c r="B118" s="171" t="s">
        <v>188</v>
      </c>
      <c r="C118" s="172" t="s">
        <v>12</v>
      </c>
      <c r="D118" s="67">
        <f>+D119+D120</f>
        <v>102</v>
      </c>
      <c r="E118" s="67">
        <f>+E119+E120</f>
        <v>134</v>
      </c>
      <c r="F118" s="164">
        <f t="shared" si="14"/>
        <v>32</v>
      </c>
      <c r="G118" s="165">
        <f t="shared" si="13"/>
        <v>0.31372549019607843</v>
      </c>
      <c r="H118" s="11" t="str">
        <f>IF(D118=D125+D132,"ОК","Ошибка")</f>
        <v>ОК</v>
      </c>
      <c r="I118" s="11" t="str">
        <f>IF(E118=E125+E132,"ОК","Ошибка")</f>
        <v>ОК</v>
      </c>
    </row>
    <row r="119" spans="1:15" s="14" customFormat="1" ht="56.25" x14ac:dyDescent="0.3">
      <c r="A119" s="82" t="s">
        <v>189</v>
      </c>
      <c r="B119" s="173" t="s">
        <v>190</v>
      </c>
      <c r="C119" s="87" t="s">
        <v>12</v>
      </c>
      <c r="D119" s="136">
        <f t="shared" ref="D119:E122" si="20">+D126+D133</f>
        <v>70</v>
      </c>
      <c r="E119" s="136">
        <f t="shared" si="20"/>
        <v>116</v>
      </c>
      <c r="F119" s="153">
        <f t="shared" si="14"/>
        <v>46</v>
      </c>
      <c r="G119" s="154">
        <f t="shared" si="13"/>
        <v>0.65714285714285725</v>
      </c>
      <c r="H119" s="11"/>
      <c r="I119" s="11"/>
    </row>
    <row r="120" spans="1:15" s="14" customFormat="1" ht="56.25" x14ac:dyDescent="0.3">
      <c r="A120" s="82" t="s">
        <v>191</v>
      </c>
      <c r="B120" s="173" t="s">
        <v>192</v>
      </c>
      <c r="C120" s="87" t="s">
        <v>12</v>
      </c>
      <c r="D120" s="136">
        <f t="shared" si="20"/>
        <v>32</v>
      </c>
      <c r="E120" s="136">
        <f t="shared" si="20"/>
        <v>18</v>
      </c>
      <c r="F120" s="153">
        <f t="shared" si="14"/>
        <v>-14</v>
      </c>
      <c r="G120" s="154">
        <f t="shared" si="13"/>
        <v>-0.4375</v>
      </c>
      <c r="H120" s="11"/>
      <c r="I120" s="11"/>
    </row>
    <row r="121" spans="1:15" s="14" customFormat="1" ht="56.25" x14ac:dyDescent="0.3">
      <c r="A121" s="82" t="s">
        <v>193</v>
      </c>
      <c r="B121" s="173" t="s">
        <v>194</v>
      </c>
      <c r="C121" s="87" t="s">
        <v>12</v>
      </c>
      <c r="D121" s="136">
        <f t="shared" si="20"/>
        <v>70</v>
      </c>
      <c r="E121" s="136">
        <f t="shared" si="20"/>
        <v>116</v>
      </c>
      <c r="F121" s="153">
        <f t="shared" si="14"/>
        <v>46</v>
      </c>
      <c r="G121" s="154">
        <f t="shared" si="13"/>
        <v>0.65714285714285725</v>
      </c>
      <c r="H121" s="11" t="str">
        <f>IF(D121&gt;D119,"Ошибка","OK")</f>
        <v>OK</v>
      </c>
      <c r="I121" s="11" t="str">
        <f>IF(E121&gt;E119,"Ошибка","OK")</f>
        <v>OK</v>
      </c>
    </row>
    <row r="122" spans="1:15" s="14" customFormat="1" ht="37.5" x14ac:dyDescent="0.3">
      <c r="A122" s="82" t="s">
        <v>195</v>
      </c>
      <c r="B122" s="173" t="s">
        <v>196</v>
      </c>
      <c r="C122" s="87" t="s">
        <v>12</v>
      </c>
      <c r="D122" s="136">
        <f t="shared" si="20"/>
        <v>70</v>
      </c>
      <c r="E122" s="136">
        <f t="shared" si="20"/>
        <v>116</v>
      </c>
      <c r="F122" s="153">
        <f t="shared" si="14"/>
        <v>46</v>
      </c>
      <c r="G122" s="154">
        <f t="shared" si="13"/>
        <v>0.65714285714285725</v>
      </c>
      <c r="H122" s="11" t="str">
        <f>IF(D122&gt;D118,"Ошибка","OK")</f>
        <v>OK</v>
      </c>
      <c r="I122" s="11" t="str">
        <f>IF(E122&gt;E118,"Ошибка","OK")</f>
        <v>OK</v>
      </c>
    </row>
    <row r="123" spans="1:15" s="14" customFormat="1" ht="56.25" x14ac:dyDescent="0.3">
      <c r="A123" s="82" t="s">
        <v>197</v>
      </c>
      <c r="B123" s="173" t="s">
        <v>198</v>
      </c>
      <c r="C123" s="87" t="s">
        <v>12</v>
      </c>
      <c r="D123" s="111">
        <f>IF(D122&gt;D121,D122-D121,0)</f>
        <v>0</v>
      </c>
      <c r="E123" s="111">
        <f>IF(E122&gt;E121,E122-E121,0)</f>
        <v>0</v>
      </c>
      <c r="F123" s="153">
        <f t="shared" si="14"/>
        <v>0</v>
      </c>
      <c r="G123" s="154" t="e">
        <f t="shared" si="13"/>
        <v>#DIV/0!</v>
      </c>
      <c r="H123" s="11"/>
      <c r="I123" s="11"/>
    </row>
    <row r="124" spans="1:15" s="14" customFormat="1" ht="56.25" x14ac:dyDescent="0.3">
      <c r="A124" s="82" t="s">
        <v>199</v>
      </c>
      <c r="B124" s="173" t="s">
        <v>200</v>
      </c>
      <c r="C124" s="87" t="s">
        <v>12</v>
      </c>
      <c r="D124" s="152">
        <f>IF(D119&gt;D121,D119-D121,0)</f>
        <v>0</v>
      </c>
      <c r="E124" s="152">
        <f>IF(E119&gt;E121,E119-E121,0)</f>
        <v>0</v>
      </c>
      <c r="F124" s="153">
        <f>+E124-D124</f>
        <v>0</v>
      </c>
      <c r="G124" s="154" t="e">
        <f>+E124/D124-1</f>
        <v>#DIV/0!</v>
      </c>
    </row>
    <row r="125" spans="1:15" s="14" customFormat="1" ht="81" x14ac:dyDescent="0.3">
      <c r="A125" s="138" t="s">
        <v>201</v>
      </c>
      <c r="B125" s="166" t="s">
        <v>202</v>
      </c>
      <c r="C125" s="168" t="s">
        <v>12</v>
      </c>
      <c r="D125" s="136">
        <f>+D126+D127</f>
        <v>2</v>
      </c>
      <c r="E125" s="136">
        <f>+E126+E127</f>
        <v>2</v>
      </c>
      <c r="F125" s="164">
        <f t="shared" si="14"/>
        <v>0</v>
      </c>
      <c r="G125" s="165">
        <f t="shared" si="13"/>
        <v>0</v>
      </c>
      <c r="H125" s="11" t="str">
        <f>IF(D129&gt;D125,"Ошибка","OK")</f>
        <v>OK</v>
      </c>
      <c r="I125" s="11" t="str">
        <f>IF(E129&gt;E125,"Ошибка","OK")</f>
        <v>OK</v>
      </c>
    </row>
    <row r="126" spans="1:15" s="72" customFormat="1" ht="37.5" x14ac:dyDescent="0.3">
      <c r="A126" s="82" t="s">
        <v>203</v>
      </c>
      <c r="B126" s="173" t="s">
        <v>204</v>
      </c>
      <c r="C126" s="87" t="s">
        <v>12</v>
      </c>
      <c r="D126" s="55">
        <v>0</v>
      </c>
      <c r="E126" s="55">
        <v>2</v>
      </c>
      <c r="F126" s="70">
        <f t="shared" si="14"/>
        <v>2</v>
      </c>
      <c r="G126" s="71" t="e">
        <f t="shared" si="13"/>
        <v>#DIV/0!</v>
      </c>
      <c r="H126" s="11"/>
      <c r="I126" s="11"/>
    </row>
    <row r="127" spans="1:15" s="72" customFormat="1" ht="37.5" x14ac:dyDescent="0.3">
      <c r="A127" s="82" t="s">
        <v>205</v>
      </c>
      <c r="B127" s="173" t="s">
        <v>206</v>
      </c>
      <c r="C127" s="87" t="s">
        <v>12</v>
      </c>
      <c r="D127" s="55">
        <v>2</v>
      </c>
      <c r="E127" s="55">
        <v>0</v>
      </c>
      <c r="F127" s="70">
        <f t="shared" si="14"/>
        <v>-2</v>
      </c>
      <c r="G127" s="71">
        <f t="shared" si="13"/>
        <v>-1</v>
      </c>
      <c r="H127" s="11"/>
      <c r="I127" s="11"/>
    </row>
    <row r="128" spans="1:15" s="72" customFormat="1" ht="37.5" x14ac:dyDescent="0.3">
      <c r="A128" s="82" t="s">
        <v>207</v>
      </c>
      <c r="B128" s="173" t="s">
        <v>208</v>
      </c>
      <c r="C128" s="87" t="s">
        <v>12</v>
      </c>
      <c r="D128" s="55">
        <v>0</v>
      </c>
      <c r="E128" s="55">
        <v>2</v>
      </c>
      <c r="F128" s="70">
        <f t="shared" si="14"/>
        <v>2</v>
      </c>
      <c r="G128" s="71" t="e">
        <f t="shared" si="13"/>
        <v>#DIV/0!</v>
      </c>
      <c r="H128" s="11" t="str">
        <f>IF(D128&gt;D126,"Ошибка","OK")</f>
        <v>OK</v>
      </c>
      <c r="I128" s="11" t="str">
        <f>IF(E128&gt;E126,"Ошибка","OK")</f>
        <v>OK</v>
      </c>
    </row>
    <row r="129" spans="1:10" s="72" customFormat="1" ht="37.5" x14ac:dyDescent="0.3">
      <c r="A129" s="82" t="s">
        <v>209</v>
      </c>
      <c r="B129" s="173" t="s">
        <v>210</v>
      </c>
      <c r="C129" s="87" t="s">
        <v>12</v>
      </c>
      <c r="D129" s="55">
        <v>0</v>
      </c>
      <c r="E129" s="55">
        <v>2</v>
      </c>
      <c r="F129" s="70">
        <f>+E129-D129</f>
        <v>2</v>
      </c>
      <c r="G129" s="71" t="e">
        <f>+E129/D129-1</f>
        <v>#DIV/0!</v>
      </c>
      <c r="H129" s="11"/>
      <c r="I129" s="11"/>
    </row>
    <row r="130" spans="1:10" s="72" customFormat="1" ht="37.5" x14ac:dyDescent="0.3">
      <c r="A130" s="82" t="s">
        <v>211</v>
      </c>
      <c r="B130" s="173" t="s">
        <v>212</v>
      </c>
      <c r="C130" s="87" t="s">
        <v>12</v>
      </c>
      <c r="D130" s="111">
        <f>IF(D129&gt;D128,D129-D128,0)</f>
        <v>0</v>
      </c>
      <c r="E130" s="111">
        <f>IF(E129&gt;E128,E129-E128,0)</f>
        <v>0</v>
      </c>
      <c r="F130" s="70">
        <f t="shared" ref="F130:F131" si="21">+E130-D130</f>
        <v>0</v>
      </c>
      <c r="G130" s="71" t="e">
        <f t="shared" ref="G130:G131" si="22">+E130/D130-1</f>
        <v>#DIV/0!</v>
      </c>
      <c r="H130" s="11" t="str">
        <f>IF(D130+D128=D129,"OK","Ошибка")</f>
        <v>OK</v>
      </c>
      <c r="I130" s="11" t="str">
        <f>IF(E130+E128=E129,"OK","Ошибка")</f>
        <v>OK</v>
      </c>
    </row>
    <row r="131" spans="1:10" s="72" customFormat="1" ht="37.5" x14ac:dyDescent="0.3">
      <c r="A131" s="82" t="s">
        <v>213</v>
      </c>
      <c r="B131" s="173" t="s">
        <v>214</v>
      </c>
      <c r="C131" s="87" t="s">
        <v>12</v>
      </c>
      <c r="D131" s="152">
        <f>IF(D126&gt;D128,D126-D128,0)</f>
        <v>0</v>
      </c>
      <c r="E131" s="152">
        <f>IF(E126&gt;E128,E126-E128,0)</f>
        <v>0</v>
      </c>
      <c r="F131" s="70">
        <f t="shared" si="21"/>
        <v>0</v>
      </c>
      <c r="G131" s="71" t="e">
        <f t="shared" si="22"/>
        <v>#DIV/0!</v>
      </c>
      <c r="H131" s="11"/>
      <c r="I131" s="11"/>
    </row>
    <row r="132" spans="1:10" s="14" customFormat="1" ht="60.75" x14ac:dyDescent="0.3">
      <c r="A132" s="147" t="s">
        <v>215</v>
      </c>
      <c r="B132" s="166" t="s">
        <v>216</v>
      </c>
      <c r="C132" s="168" t="s">
        <v>12</v>
      </c>
      <c r="D132" s="136">
        <f>+D133+D134</f>
        <v>100</v>
      </c>
      <c r="E132" s="136">
        <f>+E133+E134</f>
        <v>132</v>
      </c>
      <c r="F132" s="136">
        <f t="shared" si="14"/>
        <v>32</v>
      </c>
      <c r="G132" s="133">
        <f t="shared" si="13"/>
        <v>0.32000000000000006</v>
      </c>
      <c r="H132" s="11"/>
      <c r="I132" s="11"/>
    </row>
    <row r="133" spans="1:10" s="72" customFormat="1" ht="37.5" x14ac:dyDescent="0.3">
      <c r="A133" s="82" t="s">
        <v>217</v>
      </c>
      <c r="B133" s="173" t="s">
        <v>218</v>
      </c>
      <c r="C133" s="87" t="s">
        <v>12</v>
      </c>
      <c r="D133" s="55">
        <v>70</v>
      </c>
      <c r="E133" s="55">
        <v>114</v>
      </c>
      <c r="F133" s="153">
        <f t="shared" si="14"/>
        <v>44</v>
      </c>
      <c r="G133" s="154">
        <f t="shared" si="13"/>
        <v>0.62857142857142856</v>
      </c>
      <c r="H133" s="11"/>
      <c r="I133" s="11"/>
    </row>
    <row r="134" spans="1:10" s="72" customFormat="1" ht="37.5" x14ac:dyDescent="0.3">
      <c r="A134" s="82" t="s">
        <v>219</v>
      </c>
      <c r="B134" s="173" t="s">
        <v>220</v>
      </c>
      <c r="C134" s="87" t="s">
        <v>12</v>
      </c>
      <c r="D134" s="55">
        <v>30</v>
      </c>
      <c r="E134" s="55">
        <v>18</v>
      </c>
      <c r="F134" s="153">
        <f t="shared" si="14"/>
        <v>-12</v>
      </c>
      <c r="G134" s="154">
        <f t="shared" si="13"/>
        <v>-0.4</v>
      </c>
      <c r="H134" s="11"/>
      <c r="I134" s="11"/>
    </row>
    <row r="135" spans="1:10" s="72" customFormat="1" ht="37.5" x14ac:dyDescent="0.3">
      <c r="A135" s="82" t="s">
        <v>221</v>
      </c>
      <c r="B135" s="173" t="s">
        <v>222</v>
      </c>
      <c r="C135" s="87" t="s">
        <v>12</v>
      </c>
      <c r="D135" s="55">
        <v>70</v>
      </c>
      <c r="E135" s="55">
        <v>114</v>
      </c>
      <c r="F135" s="153">
        <f t="shared" si="14"/>
        <v>44</v>
      </c>
      <c r="G135" s="154">
        <f t="shared" si="13"/>
        <v>0.62857142857142856</v>
      </c>
      <c r="H135" s="11" t="str">
        <f>IF(D135&gt;D133,"Ошибка","OK")</f>
        <v>OK</v>
      </c>
      <c r="I135" s="11" t="str">
        <f>IF(E135&gt;E133,"Ошибка","OK")</f>
        <v>OK</v>
      </c>
    </row>
    <row r="136" spans="1:10" s="72" customFormat="1" ht="34.9" customHeight="1" x14ac:dyDescent="0.3">
      <c r="A136" s="82" t="s">
        <v>223</v>
      </c>
      <c r="B136" s="173" t="s">
        <v>224</v>
      </c>
      <c r="C136" s="87" t="s">
        <v>12</v>
      </c>
      <c r="D136" s="55">
        <v>70</v>
      </c>
      <c r="E136" s="55">
        <v>114</v>
      </c>
      <c r="F136" s="153">
        <f t="shared" si="14"/>
        <v>44</v>
      </c>
      <c r="G136" s="154">
        <f t="shared" si="13"/>
        <v>0.62857142857142856</v>
      </c>
      <c r="H136" s="11" t="str">
        <f>IF(D136&gt;D132,"Ошибка","OK")</f>
        <v>OK</v>
      </c>
      <c r="I136" s="11" t="str">
        <f>IF(E136&gt;E132,"Ошибка","OK")</f>
        <v>OK</v>
      </c>
    </row>
    <row r="137" spans="1:10" s="72" customFormat="1" ht="37.5" x14ac:dyDescent="0.3">
      <c r="A137" s="82" t="s">
        <v>225</v>
      </c>
      <c r="B137" s="173" t="s">
        <v>226</v>
      </c>
      <c r="C137" s="87" t="s">
        <v>12</v>
      </c>
      <c r="D137" s="111">
        <f>IF(D136&gt;D135,D136-D135,0)</f>
        <v>0</v>
      </c>
      <c r="E137" s="111">
        <f>IF(E136&gt;E135,E136-E135,0)</f>
        <v>0</v>
      </c>
      <c r="F137" s="153">
        <f t="shared" si="14"/>
        <v>0</v>
      </c>
      <c r="G137" s="154" t="e">
        <f t="shared" si="13"/>
        <v>#DIV/0!</v>
      </c>
      <c r="H137" s="11" t="str">
        <f>IF(D137+D135=D136,"OK","Ошибка")</f>
        <v>OK</v>
      </c>
      <c r="I137" s="11" t="str">
        <f>IF(E137+E135=E136,"OK","Ошибка")</f>
        <v>OK</v>
      </c>
    </row>
    <row r="138" spans="1:10" s="72" customFormat="1" ht="37.5" x14ac:dyDescent="0.3">
      <c r="A138" s="82" t="s">
        <v>227</v>
      </c>
      <c r="B138" s="173" t="s">
        <v>228</v>
      </c>
      <c r="C138" s="87" t="s">
        <v>12</v>
      </c>
      <c r="D138" s="152">
        <f>IF(D133&gt;D135,D133-D135,0)</f>
        <v>0</v>
      </c>
      <c r="E138" s="152">
        <f>IF(E133&gt;E135,E133-E135,0)</f>
        <v>0</v>
      </c>
      <c r="F138" s="153">
        <f>+E138-D138</f>
        <v>0</v>
      </c>
      <c r="G138" s="154" t="e">
        <f>+E138/D138-1</f>
        <v>#DIV/0!</v>
      </c>
      <c r="H138" s="11"/>
      <c r="I138" s="11"/>
    </row>
    <row r="139" spans="1:10" s="14" customFormat="1" ht="150.6" customHeight="1" x14ac:dyDescent="0.3">
      <c r="A139" s="41" t="s">
        <v>229</v>
      </c>
      <c r="B139" s="171" t="s">
        <v>230</v>
      </c>
      <c r="C139" s="174" t="s">
        <v>12</v>
      </c>
      <c r="D139" s="175">
        <f>D140+D141+D142+D143+D144+D146+D145</f>
        <v>2</v>
      </c>
      <c r="E139" s="175">
        <f>E140+E141+E142+E143+E144+E146+E145</f>
        <v>2</v>
      </c>
      <c r="F139" s="67">
        <f t="shared" si="14"/>
        <v>0</v>
      </c>
      <c r="G139" s="68">
        <f t="shared" si="13"/>
        <v>0</v>
      </c>
      <c r="H139" s="11"/>
      <c r="I139" s="11"/>
      <c r="J139" s="170"/>
    </row>
    <row r="140" spans="1:10" s="72" customFormat="1" ht="93.75" x14ac:dyDescent="0.3">
      <c r="A140" s="52" t="s">
        <v>231</v>
      </c>
      <c r="B140" s="173" t="s">
        <v>232</v>
      </c>
      <c r="C140" s="105" t="s">
        <v>12</v>
      </c>
      <c r="D140" s="55">
        <v>2</v>
      </c>
      <c r="E140" s="55">
        <v>2</v>
      </c>
      <c r="F140" s="70">
        <f t="shared" si="14"/>
        <v>0</v>
      </c>
      <c r="G140" s="71">
        <f t="shared" ref="G140:G230" si="23">+E140/D140-1</f>
        <v>0</v>
      </c>
      <c r="H140" s="92"/>
      <c r="I140" s="11"/>
    </row>
    <row r="141" spans="1:10" s="72" customFormat="1" ht="56.25" x14ac:dyDescent="0.3">
      <c r="A141" s="52" t="s">
        <v>233</v>
      </c>
      <c r="B141" s="173" t="s">
        <v>234</v>
      </c>
      <c r="C141" s="105" t="s">
        <v>12</v>
      </c>
      <c r="D141" s="55">
        <v>0</v>
      </c>
      <c r="E141" s="55">
        <v>0</v>
      </c>
      <c r="F141" s="70">
        <f t="shared" si="14"/>
        <v>0</v>
      </c>
      <c r="G141" s="71" t="e">
        <f t="shared" si="23"/>
        <v>#DIV/0!</v>
      </c>
      <c r="H141" s="92"/>
      <c r="I141" s="11"/>
    </row>
    <row r="142" spans="1:10" s="177" customFormat="1" ht="37.5" x14ac:dyDescent="0.3">
      <c r="A142" s="82" t="s">
        <v>235</v>
      </c>
      <c r="B142" s="173" t="s">
        <v>236</v>
      </c>
      <c r="C142" s="87" t="s">
        <v>12</v>
      </c>
      <c r="D142" s="55">
        <v>0</v>
      </c>
      <c r="E142" s="55">
        <v>0</v>
      </c>
      <c r="F142" s="153">
        <f t="shared" si="14"/>
        <v>0</v>
      </c>
      <c r="G142" s="154" t="e">
        <f t="shared" si="23"/>
        <v>#DIV/0!</v>
      </c>
      <c r="H142" s="176"/>
      <c r="I142" s="11"/>
    </row>
    <row r="143" spans="1:10" s="72" customFormat="1" ht="56.25" x14ac:dyDescent="0.3">
      <c r="A143" s="52" t="s">
        <v>237</v>
      </c>
      <c r="B143" s="173" t="s">
        <v>238</v>
      </c>
      <c r="C143" s="87" t="s">
        <v>12</v>
      </c>
      <c r="D143" s="55">
        <v>0</v>
      </c>
      <c r="E143" s="55">
        <v>0</v>
      </c>
      <c r="F143" s="153">
        <f t="shared" si="14"/>
        <v>0</v>
      </c>
      <c r="G143" s="154" t="e">
        <f t="shared" si="23"/>
        <v>#DIV/0!</v>
      </c>
      <c r="H143" s="103"/>
      <c r="I143" s="11"/>
    </row>
    <row r="144" spans="1:10" s="72" customFormat="1" ht="56.25" x14ac:dyDescent="0.3">
      <c r="A144" s="52" t="s">
        <v>239</v>
      </c>
      <c r="B144" s="173" t="s">
        <v>240</v>
      </c>
      <c r="C144" s="87" t="s">
        <v>12</v>
      </c>
      <c r="D144" s="55">
        <v>0</v>
      </c>
      <c r="E144" s="55">
        <v>0</v>
      </c>
      <c r="F144" s="153">
        <f t="shared" si="14"/>
        <v>0</v>
      </c>
      <c r="G144" s="154" t="e">
        <f t="shared" si="23"/>
        <v>#DIV/0!</v>
      </c>
      <c r="H144" s="103"/>
      <c r="I144" s="11"/>
    </row>
    <row r="145" spans="1:10" s="72" customFormat="1" ht="75" x14ac:dyDescent="0.3">
      <c r="A145" s="52" t="s">
        <v>241</v>
      </c>
      <c r="B145" s="173" t="s">
        <v>242</v>
      </c>
      <c r="C145" s="87" t="s">
        <v>12</v>
      </c>
      <c r="D145" s="55">
        <v>0</v>
      </c>
      <c r="E145" s="55">
        <v>0</v>
      </c>
      <c r="F145" s="153">
        <f t="shared" si="14"/>
        <v>0</v>
      </c>
      <c r="G145" s="154" t="e">
        <f t="shared" si="23"/>
        <v>#DIV/0!</v>
      </c>
      <c r="H145" s="103"/>
      <c r="I145" s="11"/>
    </row>
    <row r="146" spans="1:10" s="72" customFormat="1" ht="37.5" x14ac:dyDescent="0.3">
      <c r="A146" s="52" t="s">
        <v>243</v>
      </c>
      <c r="B146" s="173" t="s">
        <v>244</v>
      </c>
      <c r="C146" s="105" t="s">
        <v>12</v>
      </c>
      <c r="D146" s="55">
        <v>0</v>
      </c>
      <c r="E146" s="55">
        <v>0</v>
      </c>
      <c r="F146" s="70">
        <f t="shared" si="14"/>
        <v>0</v>
      </c>
      <c r="G146" s="71" t="e">
        <f t="shared" si="23"/>
        <v>#DIV/0!</v>
      </c>
      <c r="H146" s="103"/>
      <c r="I146" s="11"/>
    </row>
    <row r="147" spans="1:10" s="156" customFormat="1" ht="181.15" customHeight="1" x14ac:dyDescent="0.3">
      <c r="A147" s="134" t="s">
        <v>245</v>
      </c>
      <c r="B147" s="171" t="s">
        <v>246</v>
      </c>
      <c r="C147" s="172" t="s">
        <v>12</v>
      </c>
      <c r="D147" s="175">
        <f>+D148+D149+D150</f>
        <v>25</v>
      </c>
      <c r="E147" s="175">
        <f>+E148+E149+E150</f>
        <v>34</v>
      </c>
      <c r="F147" s="178">
        <f t="shared" si="14"/>
        <v>9</v>
      </c>
      <c r="G147" s="179">
        <f t="shared" si="23"/>
        <v>0.3600000000000001</v>
      </c>
      <c r="H147" s="11" t="str">
        <f t="shared" ref="H147:I147" si="24">IF(D147=D152+D157,"ОК","Ошибка")</f>
        <v>ОК</v>
      </c>
      <c r="I147" s="11" t="str">
        <f t="shared" si="24"/>
        <v>ОК</v>
      </c>
      <c r="J147" s="177"/>
    </row>
    <row r="148" spans="1:10" s="72" customFormat="1" ht="75" x14ac:dyDescent="0.3">
      <c r="A148" s="52" t="s">
        <v>247</v>
      </c>
      <c r="B148" s="173" t="s">
        <v>248</v>
      </c>
      <c r="C148" s="84" t="s">
        <v>12</v>
      </c>
      <c r="D148" s="163">
        <f>+D153+D158</f>
        <v>18</v>
      </c>
      <c r="E148" s="163">
        <f>+E153+E158</f>
        <v>23</v>
      </c>
      <c r="F148" s="60">
        <f t="shared" si="14"/>
        <v>5</v>
      </c>
      <c r="G148" s="45">
        <f t="shared" si="23"/>
        <v>0.27777777777777768</v>
      </c>
      <c r="H148" s="11"/>
      <c r="I148" s="11"/>
    </row>
    <row r="149" spans="1:10" s="72" customFormat="1" ht="75" x14ac:dyDescent="0.3">
      <c r="A149" s="52" t="s">
        <v>249</v>
      </c>
      <c r="B149" s="173" t="s">
        <v>250</v>
      </c>
      <c r="C149" s="84" t="s">
        <v>12</v>
      </c>
      <c r="D149" s="163">
        <f>D154+D159</f>
        <v>1</v>
      </c>
      <c r="E149" s="163">
        <f>E154+E159</f>
        <v>0</v>
      </c>
      <c r="F149" s="60">
        <f t="shared" si="14"/>
        <v>-1</v>
      </c>
      <c r="G149" s="45">
        <f t="shared" si="23"/>
        <v>-1</v>
      </c>
      <c r="H149" s="11"/>
      <c r="I149" s="11"/>
    </row>
    <row r="150" spans="1:10" s="72" customFormat="1" ht="75" x14ac:dyDescent="0.3">
      <c r="A150" s="52" t="s">
        <v>251</v>
      </c>
      <c r="B150" s="173" t="s">
        <v>252</v>
      </c>
      <c r="C150" s="84" t="s">
        <v>12</v>
      </c>
      <c r="D150" s="163">
        <f>+D155+D160</f>
        <v>6</v>
      </c>
      <c r="E150" s="163">
        <f>+E155+E160</f>
        <v>11</v>
      </c>
      <c r="F150" s="60">
        <f t="shared" si="14"/>
        <v>5</v>
      </c>
      <c r="G150" s="45">
        <f t="shared" si="23"/>
        <v>0.83333333333333326</v>
      </c>
      <c r="H150" s="11"/>
      <c r="I150" s="11"/>
    </row>
    <row r="151" spans="1:10" s="72" customFormat="1" ht="112.5" x14ac:dyDescent="0.3">
      <c r="A151" s="52" t="s">
        <v>253</v>
      </c>
      <c r="B151" s="173" t="s">
        <v>254</v>
      </c>
      <c r="C151" s="105" t="s">
        <v>47</v>
      </c>
      <c r="D151" s="163">
        <f>+D156+D161</f>
        <v>2654.8</v>
      </c>
      <c r="E151" s="163">
        <f>+E156+E161</f>
        <v>1190.5</v>
      </c>
      <c r="F151" s="60">
        <f t="shared" si="14"/>
        <v>-1464.3000000000002</v>
      </c>
      <c r="G151" s="45">
        <f t="shared" si="23"/>
        <v>-0.55156697302998348</v>
      </c>
      <c r="H151" s="11"/>
      <c r="I151" s="11"/>
    </row>
    <row r="152" spans="1:10" s="14" customFormat="1" ht="81" x14ac:dyDescent="0.3">
      <c r="A152" s="147" t="s">
        <v>255</v>
      </c>
      <c r="B152" s="166" t="s">
        <v>256</v>
      </c>
      <c r="C152" s="132" t="s">
        <v>12</v>
      </c>
      <c r="D152" s="136">
        <f>+D153+D154+D155</f>
        <v>2</v>
      </c>
      <c r="E152" s="136">
        <f>+E153+E154+E155</f>
        <v>3</v>
      </c>
      <c r="F152" s="136">
        <f t="shared" si="14"/>
        <v>1</v>
      </c>
      <c r="G152" s="133">
        <f t="shared" si="23"/>
        <v>0.5</v>
      </c>
      <c r="H152" s="11"/>
      <c r="I152" s="11"/>
    </row>
    <row r="153" spans="1:10" s="57" customFormat="1" ht="56.25" x14ac:dyDescent="0.3">
      <c r="A153" s="52" t="s">
        <v>257</v>
      </c>
      <c r="B153" s="173" t="s">
        <v>258</v>
      </c>
      <c r="C153" s="105" t="s">
        <v>12</v>
      </c>
      <c r="D153" s="55">
        <v>2</v>
      </c>
      <c r="E153" s="55">
        <v>3</v>
      </c>
      <c r="F153" s="60">
        <f t="shared" si="14"/>
        <v>1</v>
      </c>
      <c r="G153" s="45">
        <f t="shared" si="23"/>
        <v>0.5</v>
      </c>
      <c r="H153" s="11"/>
      <c r="I153" s="11"/>
    </row>
    <row r="154" spans="1:10" s="57" customFormat="1" ht="56.25" x14ac:dyDescent="0.3">
      <c r="A154" s="52" t="s">
        <v>259</v>
      </c>
      <c r="B154" s="173" t="s">
        <v>260</v>
      </c>
      <c r="C154" s="105" t="s">
        <v>12</v>
      </c>
      <c r="D154" s="55">
        <v>0</v>
      </c>
      <c r="E154" s="55">
        <v>0</v>
      </c>
      <c r="F154" s="60">
        <f t="shared" si="14"/>
        <v>0</v>
      </c>
      <c r="G154" s="45" t="e">
        <f t="shared" si="23"/>
        <v>#DIV/0!</v>
      </c>
      <c r="H154" s="11"/>
      <c r="I154" s="11"/>
    </row>
    <row r="155" spans="1:10" s="57" customFormat="1" ht="56.25" x14ac:dyDescent="0.3">
      <c r="A155" s="52" t="s">
        <v>261</v>
      </c>
      <c r="B155" s="173" t="s">
        <v>262</v>
      </c>
      <c r="C155" s="105" t="s">
        <v>12</v>
      </c>
      <c r="D155" s="55">
        <v>0</v>
      </c>
      <c r="E155" s="55">
        <v>0</v>
      </c>
      <c r="F155" s="60">
        <f t="shared" si="14"/>
        <v>0</v>
      </c>
      <c r="G155" s="45" t="e">
        <f t="shared" si="23"/>
        <v>#DIV/0!</v>
      </c>
      <c r="H155" s="11"/>
      <c r="I155" s="11"/>
    </row>
    <row r="156" spans="1:10" s="57" customFormat="1" ht="56.25" x14ac:dyDescent="0.3">
      <c r="A156" s="52" t="s">
        <v>263</v>
      </c>
      <c r="B156" s="173" t="s">
        <v>264</v>
      </c>
      <c r="C156" s="105" t="s">
        <v>47</v>
      </c>
      <c r="D156" s="55">
        <v>90.8</v>
      </c>
      <c r="E156" s="55">
        <v>108.2</v>
      </c>
      <c r="F156" s="60">
        <f t="shared" si="14"/>
        <v>17.400000000000006</v>
      </c>
      <c r="G156" s="45">
        <f t="shared" si="23"/>
        <v>0.19162995594713661</v>
      </c>
      <c r="H156" s="11"/>
      <c r="I156" s="11"/>
    </row>
    <row r="157" spans="1:10" s="14" customFormat="1" ht="81" x14ac:dyDescent="0.3">
      <c r="A157" s="147" t="s">
        <v>265</v>
      </c>
      <c r="B157" s="166" t="s">
        <v>266</v>
      </c>
      <c r="C157" s="132" t="s">
        <v>12</v>
      </c>
      <c r="D157" s="136">
        <f>+D158+D159+D160</f>
        <v>23</v>
      </c>
      <c r="E157" s="136">
        <f>+E158+E159+E160</f>
        <v>31</v>
      </c>
      <c r="F157" s="136">
        <f t="shared" si="14"/>
        <v>8</v>
      </c>
      <c r="G157" s="133">
        <f t="shared" si="23"/>
        <v>0.34782608695652173</v>
      </c>
      <c r="H157" s="11"/>
      <c r="I157" s="11"/>
    </row>
    <row r="158" spans="1:10" s="57" customFormat="1" ht="63.6" customHeight="1" x14ac:dyDescent="0.3">
      <c r="A158" s="52" t="s">
        <v>267</v>
      </c>
      <c r="B158" s="173" t="s">
        <v>268</v>
      </c>
      <c r="C158" s="105" t="s">
        <v>12</v>
      </c>
      <c r="D158" s="55">
        <v>16</v>
      </c>
      <c r="E158" s="55">
        <v>20</v>
      </c>
      <c r="F158" s="70">
        <f t="shared" si="14"/>
        <v>4</v>
      </c>
      <c r="G158" s="71">
        <f t="shared" si="23"/>
        <v>0.25</v>
      </c>
      <c r="H158" s="11"/>
      <c r="I158" s="11"/>
    </row>
    <row r="159" spans="1:10" s="57" customFormat="1" ht="75" x14ac:dyDescent="0.3">
      <c r="A159" s="52" t="s">
        <v>269</v>
      </c>
      <c r="B159" s="173" t="s">
        <v>270</v>
      </c>
      <c r="C159" s="105" t="s">
        <v>12</v>
      </c>
      <c r="D159" s="55">
        <v>1</v>
      </c>
      <c r="E159" s="55">
        <v>0</v>
      </c>
      <c r="F159" s="70">
        <f t="shared" si="14"/>
        <v>-1</v>
      </c>
      <c r="G159" s="71">
        <f t="shared" si="23"/>
        <v>-1</v>
      </c>
      <c r="H159" s="11"/>
      <c r="I159" s="11"/>
    </row>
    <row r="160" spans="1:10" s="57" customFormat="1" ht="75" x14ac:dyDescent="0.3">
      <c r="A160" s="52" t="s">
        <v>271</v>
      </c>
      <c r="B160" s="173" t="s">
        <v>272</v>
      </c>
      <c r="C160" s="105" t="s">
        <v>12</v>
      </c>
      <c r="D160" s="55">
        <v>6</v>
      </c>
      <c r="E160" s="55">
        <v>11</v>
      </c>
      <c r="F160" s="70">
        <f t="shared" si="14"/>
        <v>5</v>
      </c>
      <c r="G160" s="71">
        <f t="shared" si="23"/>
        <v>0.83333333333333326</v>
      </c>
      <c r="H160" s="11"/>
      <c r="I160" s="11"/>
    </row>
    <row r="161" spans="1:9" s="57" customFormat="1" ht="75" x14ac:dyDescent="0.3">
      <c r="A161" s="52" t="s">
        <v>273</v>
      </c>
      <c r="B161" s="173" t="s">
        <v>274</v>
      </c>
      <c r="C161" s="105" t="s">
        <v>47</v>
      </c>
      <c r="D161" s="55">
        <v>2564</v>
      </c>
      <c r="E161" s="55">
        <v>1082.3</v>
      </c>
      <c r="F161" s="70">
        <f t="shared" si="14"/>
        <v>-1481.7</v>
      </c>
      <c r="G161" s="71">
        <f t="shared" si="23"/>
        <v>-0.57788611544461777</v>
      </c>
      <c r="H161" s="11"/>
      <c r="I161" s="11"/>
    </row>
    <row r="162" spans="1:9" s="57" customFormat="1" ht="162" x14ac:dyDescent="0.3">
      <c r="A162" s="41" t="s">
        <v>275</v>
      </c>
      <c r="B162" s="171" t="s">
        <v>276</v>
      </c>
      <c r="C162" s="105" t="s">
        <v>12</v>
      </c>
      <c r="D162" s="55">
        <v>0</v>
      </c>
      <c r="E162" s="55">
        <v>2</v>
      </c>
      <c r="F162" s="70">
        <f t="shared" si="14"/>
        <v>2</v>
      </c>
      <c r="G162" s="71" t="e">
        <f t="shared" si="23"/>
        <v>#DIV/0!</v>
      </c>
      <c r="H162" s="11"/>
      <c r="I162" s="11"/>
    </row>
    <row r="163" spans="1:9" s="14" customFormat="1" ht="40.5" x14ac:dyDescent="0.3">
      <c r="A163" s="41" t="s">
        <v>277</v>
      </c>
      <c r="B163" s="171" t="s">
        <v>278</v>
      </c>
      <c r="C163" s="130" t="s">
        <v>12</v>
      </c>
      <c r="D163" s="67">
        <f>+D164+D165+D166</f>
        <v>138</v>
      </c>
      <c r="E163" s="67">
        <f>+E164+E165+E166</f>
        <v>143</v>
      </c>
      <c r="F163" s="180">
        <f t="shared" si="14"/>
        <v>5</v>
      </c>
      <c r="G163" s="181">
        <f t="shared" si="23"/>
        <v>3.6231884057970953E-2</v>
      </c>
      <c r="H163" s="11"/>
      <c r="I163" s="11"/>
    </row>
    <row r="164" spans="1:9" s="72" customFormat="1" ht="18.75" x14ac:dyDescent="0.3">
      <c r="A164" s="52" t="s">
        <v>279</v>
      </c>
      <c r="B164" s="182" t="s">
        <v>280</v>
      </c>
      <c r="C164" s="105" t="s">
        <v>12</v>
      </c>
      <c r="D164" s="55">
        <v>0</v>
      </c>
      <c r="E164" s="55">
        <v>0</v>
      </c>
      <c r="F164" s="70">
        <f t="shared" si="14"/>
        <v>0</v>
      </c>
      <c r="G164" s="71" t="e">
        <f t="shared" si="23"/>
        <v>#DIV/0!</v>
      </c>
      <c r="H164" s="11"/>
      <c r="I164" s="11"/>
    </row>
    <row r="165" spans="1:9" s="72" customFormat="1" ht="18.75" x14ac:dyDescent="0.3">
      <c r="A165" s="52" t="s">
        <v>281</v>
      </c>
      <c r="B165" s="182" t="s">
        <v>282</v>
      </c>
      <c r="C165" s="105" t="s">
        <v>12</v>
      </c>
      <c r="D165" s="55">
        <v>18</v>
      </c>
      <c r="E165" s="55">
        <v>23</v>
      </c>
      <c r="F165" s="70">
        <f t="shared" si="14"/>
        <v>5</v>
      </c>
      <c r="G165" s="71">
        <f t="shared" si="23"/>
        <v>0.27777777777777768</v>
      </c>
      <c r="H165" s="11"/>
      <c r="I165" s="11"/>
    </row>
    <row r="166" spans="1:9" s="72" customFormat="1" ht="18.75" x14ac:dyDescent="0.3">
      <c r="A166" s="52" t="s">
        <v>283</v>
      </c>
      <c r="B166" s="182" t="s">
        <v>284</v>
      </c>
      <c r="C166" s="105" t="s">
        <v>12</v>
      </c>
      <c r="D166" s="55">
        <v>120</v>
      </c>
      <c r="E166" s="55">
        <v>120</v>
      </c>
      <c r="F166" s="70">
        <f t="shared" si="14"/>
        <v>0</v>
      </c>
      <c r="G166" s="71">
        <f t="shared" si="23"/>
        <v>0</v>
      </c>
      <c r="H166" s="11"/>
      <c r="I166" s="11"/>
    </row>
    <row r="167" spans="1:9" s="14" customFormat="1" ht="40.5" x14ac:dyDescent="0.3">
      <c r="A167" s="41" t="s">
        <v>285</v>
      </c>
      <c r="B167" s="171" t="s">
        <v>286</v>
      </c>
      <c r="C167" s="130" t="s">
        <v>287</v>
      </c>
      <c r="D167" s="55">
        <v>52</v>
      </c>
      <c r="E167" s="55">
        <v>52</v>
      </c>
      <c r="F167" s="60">
        <f t="shared" si="14"/>
        <v>0</v>
      </c>
      <c r="G167" s="45">
        <f t="shared" si="23"/>
        <v>0</v>
      </c>
      <c r="H167" s="11"/>
      <c r="I167" s="117"/>
    </row>
    <row r="168" spans="1:9" s="72" customFormat="1" ht="18.75" x14ac:dyDescent="0.3">
      <c r="A168" s="52" t="s">
        <v>288</v>
      </c>
      <c r="B168" s="182" t="s">
        <v>289</v>
      </c>
      <c r="C168" s="105" t="s">
        <v>287</v>
      </c>
      <c r="D168" s="55">
        <v>37</v>
      </c>
      <c r="E168" s="55">
        <v>34</v>
      </c>
      <c r="F168" s="60">
        <f t="shared" si="14"/>
        <v>-3</v>
      </c>
      <c r="G168" s="45">
        <f t="shared" si="23"/>
        <v>-8.108108108108103E-2</v>
      </c>
      <c r="H168" s="11"/>
      <c r="I168" s="11"/>
    </row>
    <row r="169" spans="1:9" s="14" customFormat="1" ht="60.75" x14ac:dyDescent="0.3">
      <c r="A169" s="41" t="s">
        <v>290</v>
      </c>
      <c r="B169" s="171" t="s">
        <v>291</v>
      </c>
      <c r="C169" s="130" t="s">
        <v>47</v>
      </c>
      <c r="D169" s="67">
        <f>+D170+D171</f>
        <v>136994</v>
      </c>
      <c r="E169" s="67">
        <f>+E170+E171</f>
        <v>138067.4</v>
      </c>
      <c r="F169" s="60">
        <f>+E169-D169</f>
        <v>1073.3999999999942</v>
      </c>
      <c r="G169" s="45">
        <f>+E169/D169-1</f>
        <v>7.8353796516634766E-3</v>
      </c>
      <c r="H169" s="11"/>
      <c r="I169" s="11"/>
    </row>
    <row r="170" spans="1:9" s="14" customFormat="1" x14ac:dyDescent="0.3">
      <c r="A170" s="84" t="s">
        <v>292</v>
      </c>
      <c r="B170" s="173" t="s">
        <v>293</v>
      </c>
      <c r="C170" s="149" t="s">
        <v>47</v>
      </c>
      <c r="D170" s="55">
        <v>136994</v>
      </c>
      <c r="E170" s="55">
        <v>137747</v>
      </c>
      <c r="F170" s="60">
        <f>+E170-D170</f>
        <v>753</v>
      </c>
      <c r="G170" s="45">
        <f>+E170/D170-1</f>
        <v>5.4965910915807381E-3</v>
      </c>
      <c r="H170" s="11"/>
      <c r="I170" s="11"/>
    </row>
    <row r="171" spans="1:9" s="14" customFormat="1" x14ac:dyDescent="0.3">
      <c r="A171" s="84" t="s">
        <v>294</v>
      </c>
      <c r="B171" s="183" t="s">
        <v>295</v>
      </c>
      <c r="C171" s="184" t="s">
        <v>47</v>
      </c>
      <c r="D171" s="55">
        <v>0</v>
      </c>
      <c r="E171" s="55">
        <v>320.39999999999998</v>
      </c>
      <c r="F171" s="63">
        <f>+E171-D171</f>
        <v>320.39999999999998</v>
      </c>
      <c r="G171" s="97" t="e">
        <f>+E171/D171-1</f>
        <v>#DIV/0!</v>
      </c>
      <c r="H171" s="11"/>
      <c r="I171" s="11"/>
    </row>
    <row r="172" spans="1:9" s="14" customFormat="1" x14ac:dyDescent="0.3">
      <c r="A172" s="185" t="s">
        <v>296</v>
      </c>
      <c r="B172" s="186"/>
      <c r="C172" s="187"/>
      <c r="D172" s="188"/>
      <c r="E172" s="188"/>
      <c r="F172" s="189"/>
      <c r="G172" s="190"/>
      <c r="H172" s="11"/>
      <c r="I172" s="11"/>
    </row>
    <row r="173" spans="1:9" s="161" customFormat="1" ht="81" x14ac:dyDescent="0.3">
      <c r="A173" s="191" t="s">
        <v>297</v>
      </c>
      <c r="B173" s="192" t="s">
        <v>298</v>
      </c>
      <c r="C173" s="144" t="s">
        <v>299</v>
      </c>
      <c r="D173" s="193">
        <f>+D107/D170</f>
        <v>0.46096617370103804</v>
      </c>
      <c r="E173" s="193">
        <f>+E107/E170</f>
        <v>0.2146710999150617</v>
      </c>
      <c r="F173" s="194">
        <f t="shared" si="14"/>
        <v>-0.24629507378597634</v>
      </c>
      <c r="G173" s="195">
        <f t="shared" si="23"/>
        <v>-0.53430183783010565</v>
      </c>
      <c r="H173" s="117"/>
      <c r="I173" s="117"/>
    </row>
    <row r="174" spans="1:9" s="14" customFormat="1" ht="101.25" x14ac:dyDescent="0.3">
      <c r="A174" s="138" t="s">
        <v>300</v>
      </c>
      <c r="B174" s="166" t="s">
        <v>301</v>
      </c>
      <c r="C174" s="168" t="s">
        <v>302</v>
      </c>
      <c r="D174" s="196">
        <f>D89/D87</f>
        <v>1</v>
      </c>
      <c r="E174" s="196">
        <f>E89/E87</f>
        <v>1</v>
      </c>
      <c r="F174" s="111">
        <f t="shared" si="14"/>
        <v>0</v>
      </c>
      <c r="G174" s="112">
        <f t="shared" si="23"/>
        <v>0</v>
      </c>
      <c r="H174" s="92"/>
      <c r="I174" s="11"/>
    </row>
    <row r="175" spans="1:9" s="14" customFormat="1" ht="121.5" x14ac:dyDescent="0.3">
      <c r="A175" s="147" t="s">
        <v>303</v>
      </c>
      <c r="B175" s="166" t="s">
        <v>304</v>
      </c>
      <c r="C175" s="132" t="s">
        <v>302</v>
      </c>
      <c r="D175" s="197">
        <f>+D121/D119</f>
        <v>1</v>
      </c>
      <c r="E175" s="197">
        <f>+E121/E119</f>
        <v>1</v>
      </c>
      <c r="F175" s="60">
        <f t="shared" ref="F175:F188" si="25">+E175-D175</f>
        <v>0</v>
      </c>
      <c r="G175" s="45">
        <f t="shared" si="23"/>
        <v>0</v>
      </c>
      <c r="H175" s="11"/>
      <c r="I175" s="11"/>
    </row>
    <row r="176" spans="1:9" s="14" customFormat="1" ht="121.5" x14ac:dyDescent="0.3">
      <c r="A176" s="147" t="s">
        <v>305</v>
      </c>
      <c r="B176" s="166" t="s">
        <v>306</v>
      </c>
      <c r="C176" s="132" t="s">
        <v>302</v>
      </c>
      <c r="D176" s="197" t="e">
        <f>+D128/D126</f>
        <v>#DIV/0!</v>
      </c>
      <c r="E176" s="197">
        <f>+E128/E126</f>
        <v>1</v>
      </c>
      <c r="F176" s="60" t="e">
        <f t="shared" si="25"/>
        <v>#DIV/0!</v>
      </c>
      <c r="G176" s="45" t="e">
        <f t="shared" si="23"/>
        <v>#DIV/0!</v>
      </c>
      <c r="H176" s="11"/>
      <c r="I176" s="11"/>
    </row>
    <row r="177" spans="1:9" s="14" customFormat="1" ht="101.25" x14ac:dyDescent="0.3">
      <c r="A177" s="147" t="s">
        <v>307</v>
      </c>
      <c r="B177" s="198" t="s">
        <v>308</v>
      </c>
      <c r="C177" s="199" t="s">
        <v>302</v>
      </c>
      <c r="D177" s="200">
        <f>+D135/D133</f>
        <v>1</v>
      </c>
      <c r="E177" s="200">
        <f>+E135/E133</f>
        <v>1</v>
      </c>
      <c r="F177" s="63">
        <f t="shared" si="25"/>
        <v>0</v>
      </c>
      <c r="G177" s="97">
        <f t="shared" si="23"/>
        <v>0</v>
      </c>
      <c r="H177" s="11"/>
      <c r="I177" s="11"/>
    </row>
    <row r="178" spans="1:9" s="14" customFormat="1" ht="40.5" x14ac:dyDescent="0.3">
      <c r="A178" s="147" t="s">
        <v>309</v>
      </c>
      <c r="B178" s="166" t="s">
        <v>310</v>
      </c>
      <c r="C178" s="132" t="s">
        <v>149</v>
      </c>
      <c r="D178" s="201">
        <f>D56/D24</f>
        <v>51587.261080074495</v>
      </c>
      <c r="E178" s="201">
        <f>E56/E24</f>
        <v>18540.590927835048</v>
      </c>
      <c r="F178" s="63">
        <f t="shared" si="25"/>
        <v>-33046.670152239443</v>
      </c>
      <c r="G178" s="97">
        <f t="shared" si="23"/>
        <v>-0.64059749365146423</v>
      </c>
      <c r="H178" s="11"/>
      <c r="I178" s="11"/>
    </row>
    <row r="179" spans="1:9" s="14" customFormat="1" ht="40.5" x14ac:dyDescent="0.3">
      <c r="A179" s="147" t="s">
        <v>311</v>
      </c>
      <c r="B179" s="202" t="s">
        <v>312</v>
      </c>
      <c r="C179" s="132" t="s">
        <v>149</v>
      </c>
      <c r="D179" s="201">
        <f>D57/D24</f>
        <v>3351.0247672253258</v>
      </c>
      <c r="E179" s="201">
        <f>E57/E24</f>
        <v>93.238762886597939</v>
      </c>
      <c r="F179" s="60">
        <f t="shared" si="25"/>
        <v>-3257.7860043387277</v>
      </c>
      <c r="G179" s="45">
        <f t="shared" si="23"/>
        <v>-0.97217604483305553</v>
      </c>
      <c r="H179" s="11"/>
      <c r="I179" s="11"/>
    </row>
    <row r="180" spans="1:9" s="14" customFormat="1" ht="60.75" x14ac:dyDescent="0.3">
      <c r="A180" s="147" t="s">
        <v>313</v>
      </c>
      <c r="B180" s="166" t="s">
        <v>314</v>
      </c>
      <c r="C180" s="132" t="s">
        <v>302</v>
      </c>
      <c r="D180" s="197">
        <f>+D56/D37</f>
        <v>0.14615551170995131</v>
      </c>
      <c r="E180" s="197">
        <f>+E56/E37</f>
        <v>6.5546178626907231E-2</v>
      </c>
      <c r="F180" s="60">
        <f t="shared" si="25"/>
        <v>-8.0609333083044077E-2</v>
      </c>
      <c r="G180" s="45">
        <f t="shared" si="23"/>
        <v>-0.55153125694647076</v>
      </c>
      <c r="H180" s="11"/>
      <c r="I180" s="11"/>
    </row>
    <row r="181" spans="1:9" s="14" customFormat="1" ht="63" customHeight="1" x14ac:dyDescent="0.3">
      <c r="A181" s="147" t="s">
        <v>315</v>
      </c>
      <c r="B181" s="202" t="s">
        <v>316</v>
      </c>
      <c r="C181" s="132" t="s">
        <v>302</v>
      </c>
      <c r="D181" s="197">
        <f>+D57/D37</f>
        <v>9.4940248687812433E-3</v>
      </c>
      <c r="E181" s="197">
        <f>+E57/E37</f>
        <v>3.2962512526726786E-4</v>
      </c>
      <c r="F181" s="60">
        <f t="shared" si="25"/>
        <v>-9.1643997435139762E-3</v>
      </c>
      <c r="G181" s="45">
        <f t="shared" si="23"/>
        <v>-0.96528078135215778</v>
      </c>
      <c r="H181" s="11"/>
      <c r="I181" s="11"/>
    </row>
    <row r="182" spans="1:9" s="14" customFormat="1" x14ac:dyDescent="0.3">
      <c r="A182" s="203" t="s">
        <v>317</v>
      </c>
      <c r="B182" s="204" t="s">
        <v>318</v>
      </c>
      <c r="C182" s="205"/>
      <c r="D182" s="206"/>
      <c r="E182" s="206"/>
      <c r="F182" s="189"/>
      <c r="G182" s="190"/>
      <c r="H182" s="11"/>
      <c r="I182" s="11"/>
    </row>
    <row r="183" spans="1:9" s="72" customFormat="1" ht="52.15" customHeight="1" x14ac:dyDescent="0.3">
      <c r="A183" s="52" t="s">
        <v>319</v>
      </c>
      <c r="B183" s="207" t="s">
        <v>320</v>
      </c>
      <c r="C183" s="123" t="s">
        <v>12</v>
      </c>
      <c r="D183" s="208">
        <f>D15/D168</f>
        <v>0.56756756756756754</v>
      </c>
      <c r="E183" s="208">
        <f>E15/E168</f>
        <v>1.4411764705882353</v>
      </c>
      <c r="F183" s="85">
        <f t="shared" si="25"/>
        <v>0.87360890302066774</v>
      </c>
      <c r="G183" s="86">
        <f t="shared" si="23"/>
        <v>1.5392156862745101</v>
      </c>
      <c r="H183" s="11"/>
      <c r="I183" s="11"/>
    </row>
    <row r="184" spans="1:9" s="72" customFormat="1" ht="37.5" x14ac:dyDescent="0.3">
      <c r="A184" s="52" t="s">
        <v>321</v>
      </c>
      <c r="B184" s="182" t="s">
        <v>322</v>
      </c>
      <c r="C184" s="105" t="s">
        <v>12</v>
      </c>
      <c r="D184" s="209">
        <f>+D24/D168</f>
        <v>14.513513513513514</v>
      </c>
      <c r="E184" s="209">
        <f>+E24/E168</f>
        <v>14.264705882352942</v>
      </c>
      <c r="F184" s="70">
        <f t="shared" si="25"/>
        <v>-0.24880763116057203</v>
      </c>
      <c r="G184" s="71">
        <f t="shared" si="23"/>
        <v>-1.7143170117208895E-2</v>
      </c>
      <c r="H184" s="11"/>
      <c r="I184" s="11"/>
    </row>
    <row r="185" spans="1:9" s="72" customFormat="1" ht="18.75" x14ac:dyDescent="0.3">
      <c r="A185" s="82" t="s">
        <v>323</v>
      </c>
      <c r="B185" s="182" t="s">
        <v>324</v>
      </c>
      <c r="C185" s="105" t="s">
        <v>12</v>
      </c>
      <c r="D185" s="209">
        <f>+D56/D168</f>
        <v>748712.41081081086</v>
      </c>
      <c r="E185" s="209">
        <f>+E56/E168</f>
        <v>264476.07647058816</v>
      </c>
      <c r="F185" s="70">
        <f t="shared" si="25"/>
        <v>-484236.3343402227</v>
      </c>
      <c r="G185" s="71">
        <f t="shared" si="23"/>
        <v>-0.6467587919583484</v>
      </c>
      <c r="H185" s="11"/>
      <c r="I185" s="11"/>
    </row>
    <row r="186" spans="1:9" s="177" customFormat="1" ht="18.75" x14ac:dyDescent="0.3">
      <c r="A186" s="52" t="s">
        <v>325</v>
      </c>
      <c r="B186" s="182" t="s">
        <v>326</v>
      </c>
      <c r="C186" s="87" t="s">
        <v>47</v>
      </c>
      <c r="D186" s="210">
        <f>+D57/D168</f>
        <v>48635.143243243241</v>
      </c>
      <c r="E186" s="210">
        <f>+E57/E168</f>
        <v>1330.0235294117647</v>
      </c>
      <c r="F186" s="153">
        <f t="shared" si="25"/>
        <v>-47305.119713831475</v>
      </c>
      <c r="G186" s="154">
        <f t="shared" si="23"/>
        <v>-0.97265303562981609</v>
      </c>
      <c r="H186" s="11"/>
      <c r="I186" s="11"/>
    </row>
    <row r="187" spans="1:9" s="72" customFormat="1" ht="56.25" x14ac:dyDescent="0.3">
      <c r="A187" s="52" t="s">
        <v>327</v>
      </c>
      <c r="B187" s="182" t="s">
        <v>328</v>
      </c>
      <c r="C187" s="105" t="s">
        <v>47</v>
      </c>
      <c r="D187" s="209">
        <f>+D107/D168</f>
        <v>1706.745945945946</v>
      </c>
      <c r="E187" s="209">
        <f>+E107/E168</f>
        <v>869.71470588235297</v>
      </c>
      <c r="F187" s="70">
        <f t="shared" si="25"/>
        <v>-837.03124006359303</v>
      </c>
      <c r="G187" s="71">
        <f t="shared" si="23"/>
        <v>-0.4904252106482534</v>
      </c>
      <c r="H187" s="11"/>
      <c r="I187" s="11"/>
    </row>
    <row r="188" spans="1:9" s="72" customFormat="1" ht="56.25" x14ac:dyDescent="0.3">
      <c r="A188" s="52" t="s">
        <v>329</v>
      </c>
      <c r="B188" s="182" t="s">
        <v>330</v>
      </c>
      <c r="C188" s="105" t="s">
        <v>47</v>
      </c>
      <c r="D188" s="209">
        <f>D37/D168</f>
        <v>5122710.7486486482</v>
      </c>
      <c r="E188" s="209">
        <f>E37/E168</f>
        <v>4034957.9794117641</v>
      </c>
      <c r="F188" s="70">
        <f t="shared" si="25"/>
        <v>-1087752.7692368841</v>
      </c>
      <c r="G188" s="71">
        <f t="shared" si="23"/>
        <v>-0.21233929116997852</v>
      </c>
      <c r="H188" s="11"/>
      <c r="I188" s="11"/>
    </row>
    <row r="189" spans="1:9" s="72" customFormat="1" ht="24.75" customHeight="1" x14ac:dyDescent="0.3">
      <c r="A189" s="254" t="s">
        <v>460</v>
      </c>
      <c r="B189" s="255"/>
      <c r="C189" s="255"/>
      <c r="D189" s="255"/>
      <c r="E189" s="255"/>
      <c r="F189" s="255"/>
      <c r="G189" s="255"/>
      <c r="H189" s="11"/>
      <c r="I189" s="11"/>
    </row>
    <row r="190" spans="1:9" s="14" customFormat="1" x14ac:dyDescent="0.3">
      <c r="A190" s="256" t="s">
        <v>461</v>
      </c>
      <c r="B190" s="256"/>
      <c r="C190" s="256"/>
      <c r="D190" s="256"/>
      <c r="E190" s="256"/>
      <c r="F190" s="256"/>
      <c r="G190" s="256"/>
      <c r="H190" s="11"/>
      <c r="I190" s="11"/>
    </row>
    <row r="191" spans="1:9" s="14" customFormat="1" x14ac:dyDescent="0.3">
      <c r="A191" s="256"/>
      <c r="B191" s="256"/>
      <c r="C191" s="256"/>
      <c r="D191" s="256"/>
      <c r="E191" s="256"/>
      <c r="F191" s="256"/>
      <c r="G191" s="256"/>
      <c r="H191" s="11"/>
      <c r="I191" s="11"/>
    </row>
    <row r="192" spans="1:9" s="14" customFormat="1" ht="21" customHeight="1" x14ac:dyDescent="0.3">
      <c r="A192" s="256"/>
      <c r="B192" s="256"/>
      <c r="C192" s="256"/>
      <c r="D192" s="256"/>
      <c r="E192" s="256"/>
      <c r="F192" s="256"/>
      <c r="G192" s="256"/>
      <c r="H192" s="11"/>
      <c r="I192" s="11"/>
    </row>
    <row r="193" spans="1:9" s="14" customFormat="1" ht="21" x14ac:dyDescent="0.35">
      <c r="A193" s="211"/>
      <c r="B193" s="214"/>
      <c r="C193" s="213"/>
      <c r="D193" s="8"/>
      <c r="E193" s="8"/>
      <c r="F193" s="8"/>
      <c r="G193" s="21"/>
      <c r="H193" s="11"/>
      <c r="I193" s="11"/>
    </row>
    <row r="194" spans="1:9" s="14" customFormat="1" ht="21" x14ac:dyDescent="0.35">
      <c r="A194" s="211"/>
      <c r="B194" s="214"/>
      <c r="C194" s="213"/>
      <c r="D194" s="8"/>
      <c r="E194" s="8"/>
      <c r="F194" s="8"/>
      <c r="G194" s="21"/>
      <c r="H194" s="11"/>
      <c r="I194" s="11"/>
    </row>
    <row r="195" spans="1:9" s="14" customFormat="1" ht="21" x14ac:dyDescent="0.35">
      <c r="A195" s="211"/>
      <c r="B195" s="214"/>
      <c r="C195" s="213"/>
      <c r="D195" s="8"/>
      <c r="E195" s="8"/>
      <c r="F195" s="8"/>
      <c r="G195" s="21"/>
      <c r="H195" s="11"/>
      <c r="I195" s="11"/>
    </row>
    <row r="196" spans="1:9" s="14" customFormat="1" ht="21" x14ac:dyDescent="0.35">
      <c r="A196" s="211"/>
      <c r="B196" s="214"/>
      <c r="C196" s="213"/>
      <c r="D196" s="8"/>
      <c r="E196" s="8"/>
      <c r="F196" s="8"/>
      <c r="G196" s="21"/>
      <c r="H196" s="11"/>
      <c r="I196" s="11"/>
    </row>
    <row r="197" spans="1:9" s="14" customFormat="1" ht="21" x14ac:dyDescent="0.35">
      <c r="A197" s="211"/>
      <c r="B197" s="214"/>
      <c r="C197" s="213"/>
      <c r="D197" s="8"/>
      <c r="E197" s="8"/>
      <c r="F197" s="8"/>
      <c r="G197" s="21"/>
      <c r="H197" s="11"/>
      <c r="I197" s="11"/>
    </row>
    <row r="198" spans="1:9" s="14" customFormat="1" ht="21" x14ac:dyDescent="0.35">
      <c r="A198" s="211"/>
      <c r="B198" s="214"/>
      <c r="C198" s="213"/>
      <c r="D198" s="8"/>
      <c r="E198" s="8"/>
      <c r="F198" s="8"/>
      <c r="G198" s="21"/>
      <c r="H198" s="11"/>
      <c r="I198" s="11"/>
    </row>
    <row r="199" spans="1:9" s="14" customFormat="1" ht="21" x14ac:dyDescent="0.35">
      <c r="A199" s="211"/>
      <c r="B199" s="214"/>
      <c r="C199" s="213"/>
      <c r="D199" s="8"/>
      <c r="E199" s="8"/>
      <c r="F199" s="8"/>
      <c r="G199" s="21"/>
      <c r="H199" s="11"/>
      <c r="I199" s="11"/>
    </row>
    <row r="200" spans="1:9" s="14" customFormat="1" ht="21" x14ac:dyDescent="0.35">
      <c r="A200" s="211"/>
      <c r="B200" s="214"/>
      <c r="C200" s="213"/>
      <c r="D200" s="8"/>
      <c r="E200" s="8"/>
      <c r="F200" s="8"/>
      <c r="G200" s="21"/>
      <c r="H200" s="11"/>
      <c r="I200" s="11"/>
    </row>
    <row r="201" spans="1:9" s="14" customFormat="1" ht="21" x14ac:dyDescent="0.35">
      <c r="A201" s="211"/>
      <c r="B201" s="214"/>
      <c r="C201" s="213"/>
      <c r="D201" s="8"/>
      <c r="E201" s="8"/>
      <c r="F201" s="8"/>
      <c r="G201" s="21"/>
      <c r="H201" s="11"/>
      <c r="I201" s="11"/>
    </row>
    <row r="202" spans="1:9" s="14" customFormat="1" ht="21" x14ac:dyDescent="0.35">
      <c r="A202" s="211"/>
      <c r="B202" s="214"/>
      <c r="C202" s="213"/>
      <c r="D202" s="8"/>
      <c r="E202" s="8"/>
      <c r="F202" s="8"/>
      <c r="G202" s="21"/>
      <c r="H202" s="11"/>
      <c r="I202" s="11"/>
    </row>
    <row r="203" spans="1:9" s="14" customFormat="1" ht="21" x14ac:dyDescent="0.35">
      <c r="A203" s="211"/>
      <c r="B203" s="214"/>
      <c r="C203" s="213"/>
      <c r="D203" s="8"/>
      <c r="E203" s="8"/>
      <c r="F203" s="8"/>
      <c r="G203" s="21"/>
      <c r="H203" s="11"/>
      <c r="I203" s="11"/>
    </row>
    <row r="204" spans="1:9" s="14" customFormat="1" ht="21" x14ac:dyDescent="0.35">
      <c r="A204" s="211"/>
      <c r="B204" s="214"/>
      <c r="C204" s="213"/>
      <c r="D204" s="8"/>
      <c r="E204" s="8"/>
      <c r="F204" s="8"/>
      <c r="G204" s="21"/>
      <c r="H204" s="11"/>
      <c r="I204" s="11"/>
    </row>
    <row r="205" spans="1:9" s="14" customFormat="1" ht="21" x14ac:dyDescent="0.35">
      <c r="A205" s="211"/>
      <c r="B205" s="214"/>
      <c r="C205" s="213"/>
      <c r="D205" s="8"/>
      <c r="E205" s="8"/>
      <c r="F205" s="8"/>
      <c r="G205" s="21"/>
      <c r="H205" s="11"/>
      <c r="I205" s="11"/>
    </row>
    <row r="206" spans="1:9" s="14" customFormat="1" ht="21" x14ac:dyDescent="0.35">
      <c r="A206" s="211"/>
      <c r="B206" s="214"/>
      <c r="C206" s="213"/>
      <c r="D206" s="8"/>
      <c r="E206" s="8"/>
      <c r="F206" s="8"/>
      <c r="G206" s="21"/>
      <c r="H206" s="11"/>
      <c r="I206" s="11"/>
    </row>
    <row r="207" spans="1:9" s="14" customFormat="1" ht="21" x14ac:dyDescent="0.35">
      <c r="A207" s="211"/>
      <c r="B207" s="214"/>
      <c r="C207" s="213"/>
      <c r="D207" s="8"/>
      <c r="E207" s="8"/>
      <c r="F207" s="8"/>
      <c r="G207" s="21"/>
      <c r="H207" s="11"/>
      <c r="I207" s="11"/>
    </row>
    <row r="208" spans="1:9" s="14" customFormat="1" ht="21" x14ac:dyDescent="0.35">
      <c r="A208" s="211"/>
      <c r="B208" s="214"/>
      <c r="C208" s="213"/>
      <c r="D208" s="8"/>
      <c r="E208" s="8"/>
      <c r="F208" s="8"/>
      <c r="G208" s="21"/>
      <c r="H208" s="11"/>
      <c r="I208" s="11"/>
    </row>
    <row r="209" spans="1:9" s="14" customFormat="1" ht="21" x14ac:dyDescent="0.35">
      <c r="A209" s="211"/>
      <c r="B209" s="214"/>
      <c r="C209" s="213"/>
      <c r="D209" s="8"/>
      <c r="E209" s="8"/>
      <c r="F209" s="8"/>
      <c r="G209" s="21"/>
      <c r="H209" s="11"/>
      <c r="I209" s="11"/>
    </row>
    <row r="210" spans="1:9" s="14" customFormat="1" ht="21" x14ac:dyDescent="0.35">
      <c r="A210" s="211"/>
      <c r="B210" s="214"/>
      <c r="C210" s="213"/>
      <c r="D210" s="8"/>
      <c r="E210" s="8"/>
      <c r="F210" s="8"/>
      <c r="G210" s="21"/>
      <c r="H210" s="11"/>
      <c r="I210" s="11"/>
    </row>
    <row r="211" spans="1:9" s="14" customFormat="1" ht="21" x14ac:dyDescent="0.35">
      <c r="A211" s="211"/>
      <c r="B211" s="214"/>
      <c r="C211" s="213"/>
      <c r="D211" s="8"/>
      <c r="E211" s="8"/>
      <c r="F211" s="8"/>
      <c r="G211" s="21"/>
      <c r="H211" s="11"/>
      <c r="I211" s="11"/>
    </row>
    <row r="212" spans="1:9" s="14" customFormat="1" ht="21" x14ac:dyDescent="0.35">
      <c r="A212" s="211"/>
      <c r="B212" s="214"/>
      <c r="C212" s="213"/>
      <c r="D212" s="8"/>
      <c r="E212" s="8"/>
      <c r="F212" s="8"/>
      <c r="G212" s="21"/>
      <c r="H212" s="11"/>
      <c r="I212" s="11"/>
    </row>
    <row r="213" spans="1:9" s="14" customFormat="1" ht="21" x14ac:dyDescent="0.35">
      <c r="A213" s="211"/>
      <c r="B213" s="214"/>
      <c r="C213" s="213"/>
      <c r="D213" s="8"/>
      <c r="E213" s="8"/>
      <c r="F213" s="8"/>
      <c r="G213" s="21"/>
      <c r="H213" s="11"/>
      <c r="I213" s="11"/>
    </row>
    <row r="214" spans="1:9" s="14" customFormat="1" ht="21" x14ac:dyDescent="0.35">
      <c r="A214" s="211"/>
      <c r="B214" s="214"/>
      <c r="C214" s="213"/>
      <c r="D214" s="8"/>
      <c r="E214" s="8"/>
      <c r="F214" s="8"/>
      <c r="G214" s="21"/>
      <c r="H214" s="11"/>
      <c r="I214" s="11"/>
    </row>
    <row r="215" spans="1:9" s="14" customFormat="1" ht="21" x14ac:dyDescent="0.35">
      <c r="A215" s="211"/>
      <c r="B215" s="214"/>
      <c r="C215" s="213"/>
      <c r="D215" s="8"/>
      <c r="E215" s="8"/>
      <c r="F215" s="8"/>
      <c r="G215" s="21"/>
      <c r="H215" s="11"/>
      <c r="I215" s="11"/>
    </row>
    <row r="216" spans="1:9" s="14" customFormat="1" ht="21" x14ac:dyDescent="0.35">
      <c r="A216" s="211"/>
      <c r="B216" s="214"/>
      <c r="C216" s="213"/>
      <c r="D216" s="8"/>
      <c r="E216" s="8"/>
      <c r="F216" s="8"/>
      <c r="G216" s="21"/>
      <c r="H216" s="11"/>
      <c r="I216" s="11"/>
    </row>
    <row r="217" spans="1:9" s="14" customFormat="1" ht="21" x14ac:dyDescent="0.35">
      <c r="A217" s="211"/>
      <c r="B217" s="214"/>
      <c r="C217" s="213"/>
      <c r="D217" s="8"/>
      <c r="E217" s="8"/>
      <c r="F217" s="8"/>
      <c r="G217" s="21"/>
      <c r="H217" s="11"/>
      <c r="I217" s="11"/>
    </row>
    <row r="218" spans="1:9" s="14" customFormat="1" ht="21" x14ac:dyDescent="0.35">
      <c r="A218" s="211"/>
      <c r="B218" s="214"/>
      <c r="C218" s="213"/>
      <c r="D218" s="8"/>
      <c r="E218" s="8"/>
      <c r="F218" s="8"/>
      <c r="G218" s="21"/>
      <c r="H218" s="11"/>
      <c r="I218" s="11"/>
    </row>
    <row r="219" spans="1:9" s="14" customFormat="1" ht="21" x14ac:dyDescent="0.35">
      <c r="A219" s="211"/>
      <c r="B219" s="214"/>
      <c r="C219" s="213"/>
      <c r="D219" s="8"/>
      <c r="E219" s="8"/>
      <c r="F219" s="8"/>
      <c r="G219" s="21"/>
      <c r="H219" s="11"/>
      <c r="I219" s="11"/>
    </row>
    <row r="220" spans="1:9" s="14" customFormat="1" ht="21" x14ac:dyDescent="0.35">
      <c r="A220" s="211"/>
      <c r="B220" s="214"/>
      <c r="C220" s="213"/>
      <c r="D220" s="8"/>
      <c r="E220" s="8"/>
      <c r="F220" s="8"/>
      <c r="G220" s="21"/>
      <c r="H220" s="11"/>
      <c r="I220" s="11"/>
    </row>
    <row r="221" spans="1:9" s="14" customFormat="1" ht="21" x14ac:dyDescent="0.35">
      <c r="A221" s="211"/>
      <c r="B221" s="214"/>
      <c r="C221" s="213"/>
      <c r="D221" s="8"/>
      <c r="E221" s="8"/>
      <c r="F221" s="8"/>
      <c r="G221" s="21"/>
      <c r="H221" s="11"/>
      <c r="I221" s="11"/>
    </row>
    <row r="222" spans="1:9" s="14" customFormat="1" ht="21" x14ac:dyDescent="0.35">
      <c r="A222" s="211"/>
      <c r="B222" s="214"/>
      <c r="C222" s="213"/>
      <c r="D222" s="8"/>
      <c r="E222" s="8"/>
      <c r="F222" s="8"/>
      <c r="G222" s="21"/>
      <c r="H222" s="11"/>
      <c r="I222" s="11"/>
    </row>
    <row r="223" spans="1:9" s="14" customFormat="1" ht="21" x14ac:dyDescent="0.35">
      <c r="A223" s="211"/>
      <c r="B223" s="214"/>
      <c r="C223" s="213"/>
      <c r="D223" s="8"/>
      <c r="E223" s="8"/>
      <c r="F223" s="8"/>
      <c r="G223" s="21"/>
      <c r="H223" s="11"/>
      <c r="I223" s="11"/>
    </row>
    <row r="224" spans="1:9" s="14" customFormat="1" ht="21" x14ac:dyDescent="0.35">
      <c r="A224" s="211"/>
      <c r="B224" s="214"/>
      <c r="C224" s="213"/>
      <c r="D224" s="8"/>
      <c r="E224" s="8"/>
      <c r="F224" s="8"/>
      <c r="G224" s="21"/>
      <c r="H224" s="11"/>
      <c r="I224" s="11"/>
    </row>
    <row r="225" spans="1:9" s="14" customFormat="1" ht="21" x14ac:dyDescent="0.35">
      <c r="A225" s="211"/>
      <c r="B225" s="214"/>
      <c r="C225" s="213"/>
      <c r="D225" s="8"/>
      <c r="E225" s="8"/>
      <c r="F225" s="8"/>
      <c r="G225" s="21"/>
      <c r="H225" s="11"/>
      <c r="I225" s="11"/>
    </row>
    <row r="226" spans="1:9" s="14" customFormat="1" ht="21" x14ac:dyDescent="0.35">
      <c r="A226" s="211"/>
      <c r="B226" s="214"/>
      <c r="C226" s="213"/>
      <c r="D226" s="8"/>
      <c r="E226" s="8"/>
      <c r="F226" s="8"/>
      <c r="G226" s="21"/>
      <c r="H226" s="11"/>
      <c r="I226" s="11"/>
    </row>
    <row r="227" spans="1:9" s="14" customFormat="1" ht="21" x14ac:dyDescent="0.35">
      <c r="A227" s="211"/>
      <c r="B227" s="214"/>
      <c r="C227" s="213"/>
      <c r="D227" s="8"/>
      <c r="E227" s="8"/>
      <c r="F227" s="8"/>
      <c r="G227" s="21"/>
      <c r="H227" s="11"/>
      <c r="I227" s="11"/>
    </row>
    <row r="228" spans="1:9" s="14" customFormat="1" ht="21" x14ac:dyDescent="0.35">
      <c r="A228" s="211"/>
      <c r="B228" s="214"/>
      <c r="C228" s="213"/>
      <c r="D228" s="8"/>
      <c r="E228" s="8"/>
      <c r="F228" s="8"/>
      <c r="G228" s="21"/>
      <c r="H228" s="11"/>
      <c r="I228" s="11"/>
    </row>
    <row r="229" spans="1:9" s="14" customFormat="1" ht="21" x14ac:dyDescent="0.35">
      <c r="A229" s="211"/>
      <c r="B229" s="214"/>
      <c r="C229" s="213"/>
      <c r="D229" s="8"/>
      <c r="E229" s="8"/>
      <c r="F229" s="8"/>
      <c r="G229" s="21"/>
      <c r="H229" s="11"/>
      <c r="I229" s="11"/>
    </row>
    <row r="230" spans="1:9" s="14" customFormat="1" ht="21" x14ac:dyDescent="0.35">
      <c r="A230" s="211"/>
      <c r="B230" s="214"/>
      <c r="C230" s="213"/>
      <c r="D230" s="8"/>
      <c r="E230" s="8"/>
      <c r="F230" s="8"/>
      <c r="G230" s="21"/>
      <c r="H230" s="11"/>
      <c r="I230" s="11"/>
    </row>
    <row r="231" spans="1:9" s="14" customFormat="1" ht="21" x14ac:dyDescent="0.35">
      <c r="A231" s="211"/>
      <c r="B231" s="214"/>
      <c r="C231" s="213"/>
      <c r="D231" s="8"/>
      <c r="E231" s="8"/>
      <c r="F231" s="8"/>
      <c r="G231" s="21"/>
      <c r="H231" s="11"/>
      <c r="I231" s="11"/>
    </row>
    <row r="232" spans="1:9" s="14" customFormat="1" ht="21" x14ac:dyDescent="0.35">
      <c r="A232" s="211"/>
      <c r="B232" s="214"/>
      <c r="C232" s="213"/>
      <c r="D232" s="8"/>
      <c r="E232" s="8"/>
      <c r="F232" s="8"/>
      <c r="G232" s="21"/>
      <c r="H232" s="11"/>
      <c r="I232" s="11"/>
    </row>
    <row r="233" spans="1:9" s="14" customFormat="1" ht="21" x14ac:dyDescent="0.35">
      <c r="A233" s="211"/>
      <c r="B233" s="214"/>
      <c r="C233" s="213"/>
      <c r="D233" s="8"/>
      <c r="E233" s="8"/>
      <c r="F233" s="8"/>
      <c r="G233" s="21"/>
      <c r="H233" s="11"/>
      <c r="I233" s="11"/>
    </row>
    <row r="234" spans="1:9" s="14" customFormat="1" ht="21" x14ac:dyDescent="0.35">
      <c r="A234" s="211"/>
      <c r="B234" s="214"/>
      <c r="C234" s="213"/>
      <c r="D234" s="8"/>
      <c r="E234" s="8"/>
      <c r="F234" s="8"/>
      <c r="G234" s="21"/>
      <c r="H234" s="11"/>
      <c r="I234" s="11"/>
    </row>
    <row r="235" spans="1:9" s="14" customFormat="1" ht="21" x14ac:dyDescent="0.35">
      <c r="A235" s="211"/>
      <c r="B235" s="214"/>
      <c r="C235" s="213"/>
      <c r="D235" s="8"/>
      <c r="E235" s="8"/>
      <c r="F235" s="8"/>
      <c r="G235" s="21"/>
      <c r="H235" s="11"/>
      <c r="I235" s="11"/>
    </row>
    <row r="236" spans="1:9" s="14" customFormat="1" ht="21" x14ac:dyDescent="0.35">
      <c r="A236" s="211"/>
      <c r="B236" s="214"/>
      <c r="C236" s="213"/>
      <c r="D236" s="8"/>
      <c r="E236" s="8"/>
      <c r="F236" s="8"/>
      <c r="G236" s="21"/>
      <c r="H236" s="11"/>
      <c r="I236" s="11"/>
    </row>
    <row r="237" spans="1:9" s="14" customFormat="1" ht="21" x14ac:dyDescent="0.35">
      <c r="A237" s="211"/>
      <c r="B237" s="214"/>
      <c r="C237" s="213"/>
      <c r="D237" s="8"/>
      <c r="E237" s="8"/>
      <c r="F237" s="8"/>
      <c r="G237" s="21"/>
      <c r="H237" s="11"/>
      <c r="I237" s="11"/>
    </row>
    <row r="238" spans="1:9" s="14" customFormat="1" ht="21" x14ac:dyDescent="0.35">
      <c r="A238" s="211"/>
      <c r="B238" s="214"/>
      <c r="C238" s="213"/>
      <c r="D238" s="8"/>
      <c r="E238" s="8"/>
      <c r="F238" s="8"/>
      <c r="G238" s="21"/>
      <c r="H238" s="11"/>
      <c r="I238" s="11"/>
    </row>
    <row r="239" spans="1:9" s="14" customFormat="1" ht="21" x14ac:dyDescent="0.35">
      <c r="A239" s="211"/>
      <c r="B239" s="214"/>
      <c r="C239" s="213"/>
      <c r="D239" s="8"/>
      <c r="E239" s="8"/>
      <c r="F239" s="8"/>
      <c r="G239" s="21"/>
      <c r="H239" s="11"/>
      <c r="I239" s="11"/>
    </row>
    <row r="240" spans="1:9" s="14" customFormat="1" ht="21" x14ac:dyDescent="0.35">
      <c r="A240" s="211"/>
      <c r="B240" s="214"/>
      <c r="C240" s="213"/>
      <c r="D240" s="8"/>
      <c r="E240" s="8"/>
      <c r="F240" s="8"/>
      <c r="G240" s="21"/>
      <c r="H240" s="11"/>
      <c r="I240" s="11"/>
    </row>
    <row r="241" spans="1:9" s="14" customFormat="1" ht="21" x14ac:dyDescent="0.35">
      <c r="A241" s="211"/>
      <c r="B241" s="214"/>
      <c r="C241" s="213"/>
      <c r="D241" s="8"/>
      <c r="E241" s="8"/>
      <c r="F241" s="8"/>
      <c r="G241" s="21"/>
      <c r="H241" s="11"/>
      <c r="I241" s="11"/>
    </row>
    <row r="242" spans="1:9" s="14" customFormat="1" ht="21" x14ac:dyDescent="0.35">
      <c r="A242" s="211"/>
      <c r="B242" s="214"/>
      <c r="C242" s="213"/>
      <c r="D242" s="8"/>
      <c r="E242" s="8"/>
      <c r="F242" s="8"/>
      <c r="G242" s="21"/>
      <c r="H242" s="11"/>
      <c r="I242" s="11"/>
    </row>
    <row r="243" spans="1:9" s="14" customFormat="1" ht="21" x14ac:dyDescent="0.35">
      <c r="A243" s="211"/>
      <c r="B243" s="214"/>
      <c r="C243" s="213"/>
      <c r="D243" s="8"/>
      <c r="E243" s="8"/>
      <c r="F243" s="8"/>
      <c r="G243" s="21"/>
      <c r="H243" s="11"/>
      <c r="I243" s="11"/>
    </row>
    <row r="244" spans="1:9" s="14" customFormat="1" ht="21" x14ac:dyDescent="0.35">
      <c r="A244" s="211"/>
      <c r="B244" s="214"/>
      <c r="C244" s="213"/>
      <c r="D244" s="8"/>
      <c r="E244" s="8"/>
      <c r="F244" s="8"/>
      <c r="G244" s="21"/>
      <c r="H244" s="11"/>
      <c r="I244" s="11"/>
    </row>
    <row r="245" spans="1:9" s="14" customFormat="1" ht="21" x14ac:dyDescent="0.35">
      <c r="A245" s="211"/>
      <c r="B245" s="214"/>
      <c r="C245" s="213"/>
      <c r="D245" s="8"/>
      <c r="E245" s="8"/>
      <c r="F245" s="8"/>
      <c r="G245" s="21"/>
      <c r="H245" s="11"/>
      <c r="I245" s="11"/>
    </row>
    <row r="246" spans="1:9" s="14" customFormat="1" ht="21" x14ac:dyDescent="0.35">
      <c r="A246" s="211"/>
      <c r="B246" s="214"/>
      <c r="C246" s="213"/>
      <c r="D246" s="8"/>
      <c r="E246" s="8"/>
      <c r="F246" s="8"/>
      <c r="G246" s="21"/>
      <c r="H246" s="11"/>
      <c r="I246" s="11"/>
    </row>
    <row r="247" spans="1:9" s="14" customFormat="1" ht="21" x14ac:dyDescent="0.35">
      <c r="A247" s="211"/>
      <c r="B247" s="214"/>
      <c r="C247" s="213"/>
      <c r="D247" s="8"/>
      <c r="E247" s="8"/>
      <c r="F247" s="8"/>
      <c r="G247" s="21"/>
      <c r="H247" s="11"/>
      <c r="I247" s="11"/>
    </row>
    <row r="248" spans="1:9" s="14" customFormat="1" ht="21" x14ac:dyDescent="0.35">
      <c r="A248" s="211"/>
      <c r="B248" s="214"/>
      <c r="C248" s="213"/>
      <c r="D248" s="8"/>
      <c r="E248" s="8"/>
      <c r="F248" s="8"/>
      <c r="G248" s="21"/>
      <c r="H248" s="11"/>
      <c r="I248" s="11"/>
    </row>
    <row r="249" spans="1:9" s="14" customFormat="1" ht="21" x14ac:dyDescent="0.35">
      <c r="A249" s="211"/>
      <c r="B249" s="214"/>
      <c r="C249" s="213"/>
      <c r="D249" s="8"/>
      <c r="E249" s="8"/>
      <c r="F249" s="8"/>
      <c r="G249" s="21"/>
      <c r="H249" s="11"/>
      <c r="I249" s="11"/>
    </row>
    <row r="250" spans="1:9" s="14" customFormat="1" ht="21" x14ac:dyDescent="0.35">
      <c r="A250" s="211"/>
      <c r="B250" s="214"/>
      <c r="C250" s="213"/>
      <c r="D250" s="8"/>
      <c r="E250" s="8"/>
      <c r="F250" s="8"/>
      <c r="G250" s="21"/>
      <c r="H250" s="11"/>
      <c r="I250" s="11"/>
    </row>
    <row r="251" spans="1:9" s="14" customFormat="1" ht="21" x14ac:dyDescent="0.35">
      <c r="A251" s="211"/>
      <c r="B251" s="214"/>
      <c r="C251" s="213"/>
      <c r="D251" s="8"/>
      <c r="E251" s="8"/>
      <c r="F251" s="8"/>
      <c r="G251" s="21"/>
      <c r="H251" s="11"/>
      <c r="I251" s="11"/>
    </row>
    <row r="252" spans="1:9" s="14" customFormat="1" ht="21" x14ac:dyDescent="0.35">
      <c r="A252" s="211"/>
      <c r="B252" s="214"/>
      <c r="C252" s="213"/>
      <c r="D252" s="8"/>
      <c r="E252" s="8"/>
      <c r="F252" s="8"/>
      <c r="G252" s="21"/>
      <c r="H252" s="11"/>
      <c r="I252" s="11"/>
    </row>
    <row r="253" spans="1:9" s="14" customFormat="1" ht="21" x14ac:dyDescent="0.35">
      <c r="A253" s="211"/>
      <c r="B253" s="214"/>
      <c r="C253" s="213"/>
      <c r="D253" s="8"/>
      <c r="E253" s="8"/>
      <c r="F253" s="8"/>
      <c r="G253" s="21"/>
      <c r="H253" s="11"/>
      <c r="I253" s="11"/>
    </row>
    <row r="254" spans="1:9" s="14" customFormat="1" ht="21" x14ac:dyDescent="0.35">
      <c r="A254" s="211"/>
      <c r="B254" s="214"/>
      <c r="C254" s="213"/>
      <c r="D254" s="8"/>
      <c r="E254" s="8"/>
      <c r="F254" s="8"/>
      <c r="G254" s="21"/>
      <c r="H254" s="11"/>
      <c r="I254" s="11"/>
    </row>
    <row r="255" spans="1:9" s="14" customFormat="1" ht="21" x14ac:dyDescent="0.35">
      <c r="A255" s="211"/>
      <c r="B255" s="214"/>
      <c r="C255" s="213"/>
      <c r="D255" s="8"/>
      <c r="E255" s="8"/>
      <c r="F255" s="8"/>
      <c r="G255" s="21"/>
      <c r="H255" s="11"/>
      <c r="I255" s="11"/>
    </row>
    <row r="256" spans="1:9" s="14" customFormat="1" ht="21" x14ac:dyDescent="0.35">
      <c r="A256" s="211"/>
      <c r="B256" s="214"/>
      <c r="C256" s="213"/>
      <c r="D256" s="8"/>
      <c r="E256" s="8"/>
      <c r="F256" s="8"/>
      <c r="G256" s="21"/>
      <c r="H256" s="11"/>
      <c r="I256" s="11"/>
    </row>
    <row r="257" spans="1:9" s="14" customFormat="1" ht="21" x14ac:dyDescent="0.35">
      <c r="A257" s="211"/>
      <c r="B257" s="214"/>
      <c r="C257" s="213"/>
      <c r="D257" s="8"/>
      <c r="E257" s="8"/>
      <c r="F257" s="8"/>
      <c r="G257" s="21"/>
      <c r="H257" s="11"/>
      <c r="I257" s="11"/>
    </row>
    <row r="258" spans="1:9" s="14" customFormat="1" ht="21" x14ac:dyDescent="0.35">
      <c r="A258" s="211"/>
      <c r="B258" s="214"/>
      <c r="C258" s="213"/>
      <c r="D258" s="8"/>
      <c r="E258" s="8"/>
      <c r="F258" s="8"/>
      <c r="G258" s="21"/>
      <c r="H258" s="11"/>
      <c r="I258" s="11"/>
    </row>
    <row r="259" spans="1:9" s="14" customFormat="1" ht="21" x14ac:dyDescent="0.35">
      <c r="A259" s="211"/>
      <c r="B259" s="214"/>
      <c r="C259" s="213"/>
      <c r="D259" s="8"/>
      <c r="E259" s="8"/>
      <c r="F259" s="8"/>
      <c r="G259" s="21"/>
      <c r="H259" s="11"/>
      <c r="I259" s="11"/>
    </row>
    <row r="260" spans="1:9" s="14" customFormat="1" ht="21" x14ac:dyDescent="0.35">
      <c r="A260" s="211"/>
      <c r="B260" s="214"/>
      <c r="C260" s="213"/>
      <c r="D260" s="8"/>
      <c r="E260" s="8"/>
      <c r="F260" s="8"/>
      <c r="G260" s="21"/>
      <c r="H260" s="11"/>
      <c r="I260" s="11"/>
    </row>
    <row r="261" spans="1:9" s="14" customFormat="1" ht="21" x14ac:dyDescent="0.35">
      <c r="A261" s="211"/>
      <c r="B261" s="214"/>
      <c r="C261" s="213"/>
      <c r="D261" s="8"/>
      <c r="E261" s="8"/>
      <c r="F261" s="8"/>
      <c r="G261" s="21"/>
      <c r="H261" s="11"/>
      <c r="I261" s="11"/>
    </row>
    <row r="262" spans="1:9" s="14" customFormat="1" ht="21" x14ac:dyDescent="0.35">
      <c r="A262" s="211"/>
      <c r="B262" s="214"/>
      <c r="C262" s="213"/>
      <c r="D262" s="8"/>
      <c r="E262" s="8"/>
      <c r="F262" s="8"/>
      <c r="G262" s="21"/>
      <c r="H262" s="11"/>
      <c r="I262" s="11"/>
    </row>
    <row r="263" spans="1:9" s="14" customFormat="1" ht="21" x14ac:dyDescent="0.35">
      <c r="A263" s="211"/>
      <c r="B263" s="214"/>
      <c r="C263" s="213"/>
      <c r="D263" s="8"/>
      <c r="E263" s="8"/>
      <c r="F263" s="8"/>
      <c r="G263" s="21"/>
      <c r="H263" s="11"/>
      <c r="I263" s="11"/>
    </row>
    <row r="264" spans="1:9" s="14" customFormat="1" ht="21" x14ac:dyDescent="0.35">
      <c r="A264" s="211"/>
      <c r="B264" s="214"/>
      <c r="C264" s="213"/>
      <c r="D264" s="8"/>
      <c r="E264" s="8"/>
      <c r="F264" s="8"/>
      <c r="G264" s="21"/>
      <c r="H264" s="11"/>
      <c r="I264" s="11"/>
    </row>
    <row r="265" spans="1:9" s="14" customFormat="1" ht="21" x14ac:dyDescent="0.35">
      <c r="A265" s="211"/>
      <c r="B265" s="214"/>
      <c r="C265" s="213"/>
      <c r="D265" s="8"/>
      <c r="E265" s="8"/>
      <c r="F265" s="8"/>
      <c r="G265" s="21"/>
      <c r="H265" s="11"/>
      <c r="I265" s="11"/>
    </row>
    <row r="266" spans="1:9" s="14" customFormat="1" ht="21" x14ac:dyDescent="0.35">
      <c r="A266" s="211"/>
      <c r="B266" s="214"/>
      <c r="C266" s="213"/>
      <c r="D266" s="8"/>
      <c r="E266" s="8"/>
      <c r="F266" s="8"/>
      <c r="G266" s="21"/>
      <c r="H266" s="11"/>
      <c r="I266" s="11"/>
    </row>
    <row r="267" spans="1:9" s="14" customFormat="1" ht="21" x14ac:dyDescent="0.35">
      <c r="A267" s="211"/>
      <c r="B267" s="214"/>
      <c r="C267" s="213"/>
      <c r="D267" s="8"/>
      <c r="E267" s="8"/>
      <c r="F267" s="8"/>
      <c r="G267" s="21"/>
      <c r="H267" s="11"/>
      <c r="I267" s="11"/>
    </row>
    <row r="268" spans="1:9" s="14" customFormat="1" ht="21" x14ac:dyDescent="0.35">
      <c r="A268" s="211"/>
      <c r="B268" s="214"/>
      <c r="C268" s="213"/>
      <c r="D268" s="8"/>
      <c r="E268" s="8"/>
      <c r="F268" s="8"/>
      <c r="G268" s="21"/>
      <c r="H268" s="11"/>
      <c r="I268" s="11"/>
    </row>
    <row r="269" spans="1:9" s="14" customFormat="1" ht="21" x14ac:dyDescent="0.35">
      <c r="A269" s="211"/>
      <c r="B269" s="214"/>
      <c r="C269" s="213"/>
      <c r="D269" s="8"/>
      <c r="E269" s="8"/>
      <c r="F269" s="8"/>
      <c r="G269" s="21"/>
      <c r="H269" s="11"/>
      <c r="I269" s="11"/>
    </row>
    <row r="270" spans="1:9" s="14" customFormat="1" ht="21" x14ac:dyDescent="0.35">
      <c r="A270" s="211"/>
      <c r="B270" s="214"/>
      <c r="C270" s="213"/>
      <c r="D270" s="8"/>
      <c r="E270" s="8"/>
      <c r="F270" s="8"/>
      <c r="G270" s="21"/>
      <c r="H270" s="11"/>
      <c r="I270" s="11"/>
    </row>
    <row r="271" spans="1:9" s="14" customFormat="1" ht="21" x14ac:dyDescent="0.35">
      <c r="A271" s="211"/>
      <c r="B271" s="214"/>
      <c r="C271" s="213"/>
      <c r="D271" s="8"/>
      <c r="E271" s="8"/>
      <c r="F271" s="8"/>
      <c r="G271" s="21"/>
      <c r="H271" s="11"/>
      <c r="I271" s="11"/>
    </row>
    <row r="272" spans="1:9" s="14" customFormat="1" ht="21" x14ac:dyDescent="0.35">
      <c r="A272" s="211"/>
      <c r="B272" s="214"/>
      <c r="C272" s="213"/>
      <c r="D272" s="8"/>
      <c r="E272" s="8"/>
      <c r="F272" s="8"/>
      <c r="G272" s="21"/>
      <c r="H272" s="11"/>
      <c r="I272" s="11"/>
    </row>
    <row r="273" spans="1:9" s="14" customFormat="1" ht="21" x14ac:dyDescent="0.35">
      <c r="A273" s="211"/>
      <c r="B273" s="214"/>
      <c r="C273" s="213"/>
      <c r="D273" s="8"/>
      <c r="E273" s="8"/>
      <c r="F273" s="8"/>
      <c r="G273" s="21"/>
      <c r="H273" s="11"/>
      <c r="I273" s="11"/>
    </row>
    <row r="274" spans="1:9" s="14" customFormat="1" ht="21" x14ac:dyDescent="0.35">
      <c r="A274" s="211"/>
      <c r="B274" s="214"/>
      <c r="C274" s="213"/>
      <c r="D274" s="8"/>
      <c r="E274" s="8"/>
      <c r="F274" s="8"/>
      <c r="G274" s="21"/>
      <c r="H274" s="11"/>
      <c r="I274" s="11"/>
    </row>
    <row r="275" spans="1:9" s="14" customFormat="1" ht="21" x14ac:dyDescent="0.35">
      <c r="A275" s="211"/>
      <c r="B275" s="214"/>
      <c r="C275" s="213"/>
      <c r="D275" s="8"/>
      <c r="E275" s="8"/>
      <c r="F275" s="8"/>
      <c r="G275" s="21"/>
      <c r="H275" s="11"/>
      <c r="I275" s="11"/>
    </row>
    <row r="276" spans="1:9" s="14" customFormat="1" ht="21" x14ac:dyDescent="0.35">
      <c r="A276" s="211"/>
      <c r="B276" s="214"/>
      <c r="C276" s="213"/>
      <c r="D276" s="8"/>
      <c r="E276" s="8"/>
      <c r="F276" s="8"/>
      <c r="G276" s="21"/>
      <c r="H276" s="11"/>
      <c r="I276" s="11"/>
    </row>
    <row r="277" spans="1:9" s="14" customFormat="1" ht="21" x14ac:dyDescent="0.35">
      <c r="A277" s="211"/>
      <c r="B277" s="214"/>
      <c r="C277" s="213"/>
      <c r="D277" s="8"/>
      <c r="E277" s="8"/>
      <c r="F277" s="8"/>
      <c r="G277" s="21"/>
      <c r="H277" s="11"/>
      <c r="I277" s="11"/>
    </row>
    <row r="278" spans="1:9" s="14" customFormat="1" ht="21" x14ac:dyDescent="0.35">
      <c r="A278" s="211"/>
      <c r="B278" s="214"/>
      <c r="C278" s="213"/>
      <c r="D278" s="8"/>
      <c r="E278" s="8"/>
      <c r="F278" s="8"/>
      <c r="G278" s="21"/>
      <c r="H278" s="11"/>
      <c r="I278" s="11"/>
    </row>
    <row r="279" spans="1:9" s="14" customFormat="1" ht="21" x14ac:dyDescent="0.35">
      <c r="A279" s="211"/>
      <c r="B279" s="214"/>
      <c r="C279" s="213"/>
      <c r="D279" s="8"/>
      <c r="E279" s="8"/>
      <c r="F279" s="8"/>
      <c r="G279" s="21"/>
      <c r="H279" s="11"/>
      <c r="I279" s="11"/>
    </row>
    <row r="280" spans="1:9" s="14" customFormat="1" ht="21" x14ac:dyDescent="0.35">
      <c r="A280" s="211"/>
      <c r="B280" s="214"/>
      <c r="C280" s="213"/>
      <c r="D280" s="8"/>
      <c r="E280" s="8"/>
      <c r="F280" s="8"/>
      <c r="G280" s="21"/>
      <c r="H280" s="11"/>
      <c r="I280" s="11"/>
    </row>
    <row r="281" spans="1:9" s="14" customFormat="1" ht="21" x14ac:dyDescent="0.35">
      <c r="A281" s="211"/>
      <c r="B281" s="214"/>
      <c r="C281" s="213"/>
      <c r="D281" s="8"/>
      <c r="E281" s="8"/>
      <c r="F281" s="8"/>
      <c r="G281" s="21"/>
      <c r="H281" s="11"/>
      <c r="I281" s="11"/>
    </row>
    <row r="282" spans="1:9" s="14" customFormat="1" ht="21" x14ac:dyDescent="0.35">
      <c r="A282" s="211"/>
      <c r="B282" s="214"/>
      <c r="C282" s="213"/>
      <c r="D282" s="8"/>
      <c r="E282" s="8"/>
      <c r="F282" s="8"/>
      <c r="G282" s="21"/>
      <c r="H282" s="11"/>
      <c r="I282" s="11"/>
    </row>
    <row r="283" spans="1:9" s="14" customFormat="1" ht="21" x14ac:dyDescent="0.35">
      <c r="A283" s="211"/>
      <c r="B283" s="214"/>
      <c r="C283" s="213"/>
      <c r="D283" s="8"/>
      <c r="E283" s="8"/>
      <c r="F283" s="8"/>
      <c r="G283" s="21"/>
      <c r="H283" s="11"/>
      <c r="I283" s="11"/>
    </row>
    <row r="284" spans="1:9" s="14" customFormat="1" ht="21" x14ac:dyDescent="0.35">
      <c r="A284" s="211"/>
      <c r="B284" s="214"/>
      <c r="C284" s="213"/>
      <c r="D284" s="8"/>
      <c r="E284" s="8"/>
      <c r="F284" s="8"/>
      <c r="G284" s="21"/>
      <c r="H284" s="11"/>
      <c r="I284" s="11"/>
    </row>
    <row r="285" spans="1:9" s="14" customFormat="1" ht="21" x14ac:dyDescent="0.35">
      <c r="A285" s="211"/>
      <c r="B285" s="214"/>
      <c r="C285" s="213"/>
      <c r="D285" s="8"/>
      <c r="E285" s="8"/>
      <c r="F285" s="8"/>
      <c r="G285" s="21"/>
      <c r="H285" s="11"/>
      <c r="I285" s="11"/>
    </row>
    <row r="286" spans="1:9" s="14" customFormat="1" ht="21" x14ac:dyDescent="0.35">
      <c r="A286" s="211"/>
      <c r="B286" s="214"/>
      <c r="C286" s="213"/>
      <c r="D286" s="8"/>
      <c r="E286" s="8"/>
      <c r="F286" s="8"/>
      <c r="G286" s="21"/>
      <c r="H286" s="11"/>
      <c r="I286" s="11"/>
    </row>
    <row r="287" spans="1:9" s="14" customFormat="1" ht="21" x14ac:dyDescent="0.35">
      <c r="A287" s="211"/>
      <c r="B287" s="214"/>
      <c r="C287" s="213"/>
      <c r="D287" s="8"/>
      <c r="E287" s="8"/>
      <c r="F287" s="8"/>
      <c r="G287" s="21"/>
      <c r="H287" s="11"/>
      <c r="I287" s="11"/>
    </row>
    <row r="288" spans="1:9" s="14" customFormat="1" ht="21" x14ac:dyDescent="0.35">
      <c r="A288" s="211"/>
      <c r="B288" s="214"/>
      <c r="C288" s="213"/>
      <c r="D288" s="8"/>
      <c r="E288" s="8"/>
      <c r="F288" s="8"/>
      <c r="G288" s="21"/>
      <c r="H288" s="11"/>
      <c r="I288" s="11"/>
    </row>
    <row r="289" spans="1:12" s="14" customFormat="1" ht="21" x14ac:dyDescent="0.35">
      <c r="A289" s="211"/>
      <c r="B289" s="214"/>
      <c r="C289" s="213"/>
      <c r="D289" s="8"/>
      <c r="E289" s="8"/>
      <c r="F289" s="8"/>
      <c r="G289" s="21"/>
      <c r="H289" s="11"/>
      <c r="I289" s="11"/>
    </row>
    <row r="290" spans="1:12" s="14" customFormat="1" ht="21" x14ac:dyDescent="0.35">
      <c r="A290" s="211"/>
      <c r="B290" s="214"/>
      <c r="C290" s="213"/>
      <c r="D290" s="8"/>
      <c r="E290" s="8"/>
      <c r="F290" s="8"/>
      <c r="G290" s="21"/>
      <c r="H290" s="11"/>
      <c r="I290" s="11"/>
    </row>
    <row r="291" spans="1:12" s="14" customFormat="1" ht="21" x14ac:dyDescent="0.35">
      <c r="A291" s="211"/>
      <c r="B291" s="214"/>
      <c r="C291" s="213"/>
      <c r="D291" s="8"/>
      <c r="E291" s="8"/>
      <c r="F291" s="8"/>
      <c r="G291" s="21"/>
      <c r="H291" s="11"/>
      <c r="I291" s="11"/>
    </row>
    <row r="292" spans="1:12" s="14" customFormat="1" ht="21" x14ac:dyDescent="0.35">
      <c r="A292" s="211"/>
      <c r="B292" s="214"/>
      <c r="C292" s="213"/>
      <c r="D292" s="8"/>
      <c r="E292" s="8"/>
      <c r="F292" s="8"/>
      <c r="G292" s="21"/>
      <c r="H292" s="11"/>
      <c r="I292" s="11"/>
    </row>
    <row r="293" spans="1:12" s="14" customFormat="1" ht="21" x14ac:dyDescent="0.35">
      <c r="A293" s="211"/>
      <c r="B293" s="214"/>
      <c r="C293" s="213"/>
      <c r="D293" s="8"/>
      <c r="E293" s="8"/>
      <c r="F293" s="8"/>
      <c r="G293" s="21"/>
      <c r="H293" s="11"/>
      <c r="I293" s="11"/>
    </row>
    <row r="294" spans="1:12" s="14" customFormat="1" ht="21" x14ac:dyDescent="0.35">
      <c r="A294" s="211"/>
      <c r="B294" s="214"/>
      <c r="C294" s="213"/>
      <c r="D294" s="8"/>
      <c r="E294" s="8"/>
      <c r="F294" s="8"/>
      <c r="G294" s="21"/>
      <c r="H294" s="11"/>
      <c r="I294" s="11"/>
    </row>
    <row r="295" spans="1:12" s="14" customFormat="1" ht="21" x14ac:dyDescent="0.35">
      <c r="A295" s="211"/>
      <c r="B295" s="214"/>
      <c r="C295" s="213"/>
      <c r="D295" s="8"/>
      <c r="E295" s="8"/>
      <c r="F295" s="8"/>
      <c r="G295" s="21"/>
      <c r="H295" s="11"/>
      <c r="I295" s="11"/>
    </row>
    <row r="296" spans="1:12" s="14" customFormat="1" ht="21" x14ac:dyDescent="0.35">
      <c r="A296" s="211"/>
      <c r="B296" s="214"/>
      <c r="C296" s="213"/>
      <c r="D296" s="8"/>
      <c r="E296" s="8"/>
      <c r="F296" s="8"/>
      <c r="G296" s="21"/>
      <c r="H296" s="11"/>
      <c r="I296" s="11"/>
    </row>
    <row r="297" spans="1:12" s="14" customFormat="1" ht="21" x14ac:dyDescent="0.35">
      <c r="A297" s="211"/>
      <c r="B297" s="214"/>
      <c r="C297" s="213"/>
      <c r="D297" s="8"/>
      <c r="E297" s="8"/>
      <c r="F297" s="8"/>
      <c r="G297" s="21"/>
      <c r="H297" s="11"/>
      <c r="I297" s="11"/>
    </row>
    <row r="298" spans="1:12" s="14" customFormat="1" ht="21" x14ac:dyDescent="0.35">
      <c r="A298" s="211"/>
      <c r="B298" s="214"/>
      <c r="C298" s="213"/>
      <c r="D298" s="8"/>
      <c r="E298" s="8"/>
      <c r="F298" s="8"/>
      <c r="G298" s="21"/>
      <c r="H298" s="11"/>
      <c r="I298" s="11"/>
    </row>
    <row r="299" spans="1:12" s="14" customFormat="1" ht="21" x14ac:dyDescent="0.35">
      <c r="A299" s="211"/>
      <c r="B299" s="214"/>
      <c r="C299" s="213"/>
      <c r="D299" s="8"/>
      <c r="E299" s="8"/>
      <c r="F299" s="8"/>
      <c r="G299" s="21"/>
      <c r="H299" s="11"/>
      <c r="I299" s="11"/>
    </row>
    <row r="300" spans="1:12" s="221" customFormat="1" x14ac:dyDescent="0.3">
      <c r="A300" s="215"/>
      <c r="B300" s="212"/>
      <c r="C300" s="216" t="str">
        <f>+A9</f>
        <v>Ревизионной комиссии по Алматинской области</v>
      </c>
      <c r="D300" s="217"/>
      <c r="E300" s="217"/>
      <c r="F300" s="217"/>
      <c r="G300" s="218"/>
      <c r="H300" s="219"/>
      <c r="I300" s="219"/>
      <c r="J300" s="220"/>
      <c r="K300" s="220"/>
      <c r="L300" s="220"/>
    </row>
    <row r="301" spans="1:12" s="221" customFormat="1" x14ac:dyDescent="0.3">
      <c r="A301" s="222"/>
      <c r="B301" s="212"/>
      <c r="C301" s="216"/>
      <c r="D301" s="217"/>
      <c r="E301" s="217"/>
      <c r="F301" s="217"/>
      <c r="G301" s="218"/>
      <c r="H301" s="219"/>
      <c r="I301" s="219"/>
      <c r="J301" s="220"/>
      <c r="K301" s="220"/>
      <c r="L301" s="220"/>
    </row>
    <row r="302" spans="1:12" s="221" customFormat="1" x14ac:dyDescent="0.3">
      <c r="A302" s="222"/>
      <c r="B302" s="212"/>
      <c r="C302" s="223"/>
      <c r="D302" s="217"/>
      <c r="E302" s="217"/>
      <c r="F302" s="217"/>
      <c r="G302" s="218"/>
      <c r="H302" s="219"/>
      <c r="I302" s="219"/>
      <c r="J302" s="220"/>
      <c r="K302" s="220"/>
      <c r="L302" s="220"/>
    </row>
    <row r="303" spans="1:12" s="221" customFormat="1" x14ac:dyDescent="0.3">
      <c r="A303" s="222"/>
      <c r="B303" s="212"/>
      <c r="C303" s="223"/>
      <c r="D303" s="217"/>
      <c r="E303" s="217"/>
      <c r="F303" s="224"/>
      <c r="G303" s="218"/>
      <c r="H303" s="225" t="s">
        <v>331</v>
      </c>
      <c r="I303" s="225" t="s">
        <v>332</v>
      </c>
      <c r="J303" s="220"/>
      <c r="K303" s="220"/>
      <c r="L303" s="220"/>
    </row>
    <row r="304" spans="1:12" s="221" customFormat="1" x14ac:dyDescent="0.3">
      <c r="A304" s="220"/>
      <c r="B304" s="156"/>
      <c r="C304" s="223"/>
      <c r="D304" s="220"/>
      <c r="E304" s="220"/>
      <c r="F304" s="226" t="s">
        <v>333</v>
      </c>
      <c r="G304" s="227"/>
      <c r="H304" s="225" t="s">
        <v>334</v>
      </c>
      <c r="I304" s="225" t="s">
        <v>335</v>
      </c>
      <c r="J304" s="228" t="s">
        <v>336</v>
      </c>
      <c r="K304" s="220"/>
      <c r="L304" s="220"/>
    </row>
    <row r="305" spans="1:12" s="221" customFormat="1" x14ac:dyDescent="0.3">
      <c r="A305" s="220"/>
      <c r="B305" s="156"/>
      <c r="C305" s="223"/>
      <c r="D305" s="220"/>
      <c r="E305" s="220"/>
      <c r="F305" s="226" t="s">
        <v>337</v>
      </c>
      <c r="G305" s="227"/>
      <c r="H305" s="225" t="s">
        <v>338</v>
      </c>
      <c r="I305" s="225" t="s">
        <v>339</v>
      </c>
      <c r="J305" s="228" t="s">
        <v>340</v>
      </c>
      <c r="K305" s="220"/>
      <c r="L305" s="220"/>
    </row>
    <row r="306" spans="1:12" s="221" customFormat="1" x14ac:dyDescent="0.3">
      <c r="A306" s="220"/>
      <c r="B306" s="156"/>
      <c r="C306" s="223"/>
      <c r="D306" s="220"/>
      <c r="E306" s="220"/>
      <c r="F306" s="226" t="s">
        <v>341</v>
      </c>
      <c r="G306" s="227"/>
      <c r="H306" s="225" t="s">
        <v>342</v>
      </c>
      <c r="I306" s="225" t="s">
        <v>1</v>
      </c>
      <c r="J306" s="228" t="s">
        <v>343</v>
      </c>
      <c r="K306" s="220"/>
      <c r="L306" s="220"/>
    </row>
    <row r="307" spans="1:12" s="221" customFormat="1" x14ac:dyDescent="0.3">
      <c r="A307" s="220"/>
      <c r="B307" s="156"/>
      <c r="C307" s="223"/>
      <c r="D307" s="220"/>
      <c r="E307" s="220"/>
      <c r="F307" s="226" t="s">
        <v>344</v>
      </c>
      <c r="G307" s="227"/>
      <c r="H307" s="225" t="s">
        <v>345</v>
      </c>
      <c r="I307" s="225" t="s">
        <v>346</v>
      </c>
      <c r="J307" s="228" t="s">
        <v>347</v>
      </c>
      <c r="K307" s="220"/>
      <c r="L307" s="220"/>
    </row>
    <row r="308" spans="1:12" s="221" customFormat="1" x14ac:dyDescent="0.3">
      <c r="A308" s="220"/>
      <c r="B308" s="156"/>
      <c r="C308" s="223"/>
      <c r="D308" s="220"/>
      <c r="E308" s="220"/>
      <c r="F308" s="226" t="s">
        <v>348</v>
      </c>
      <c r="G308" s="227"/>
      <c r="H308" s="225" t="s">
        <v>349</v>
      </c>
      <c r="I308" s="225" t="s">
        <v>350</v>
      </c>
      <c r="J308" s="228" t="s">
        <v>351</v>
      </c>
      <c r="K308" s="220"/>
      <c r="L308" s="220"/>
    </row>
    <row r="309" spans="1:12" x14ac:dyDescent="0.3">
      <c r="A309" s="220"/>
      <c r="B309" s="156"/>
      <c r="C309" s="223"/>
      <c r="D309" s="220"/>
      <c r="E309" s="220"/>
      <c r="F309" s="226" t="s">
        <v>352</v>
      </c>
      <c r="G309" s="227"/>
      <c r="H309" s="225" t="s">
        <v>353</v>
      </c>
      <c r="I309" s="225" t="s">
        <v>354</v>
      </c>
      <c r="J309" s="228" t="s">
        <v>355</v>
      </c>
      <c r="K309" s="220"/>
      <c r="L309" s="220"/>
    </row>
    <row r="310" spans="1:12" x14ac:dyDescent="0.3">
      <c r="A310" s="220"/>
      <c r="B310" s="156"/>
      <c r="C310" s="223"/>
      <c r="D310" s="220"/>
      <c r="E310" s="220"/>
      <c r="F310" s="226" t="s">
        <v>356</v>
      </c>
      <c r="G310" s="227"/>
      <c r="H310" s="225" t="s">
        <v>357</v>
      </c>
      <c r="I310" s="225" t="s">
        <v>358</v>
      </c>
      <c r="J310" s="228" t="s">
        <v>359</v>
      </c>
      <c r="K310" s="220"/>
      <c r="L310" s="220"/>
    </row>
    <row r="311" spans="1:12" x14ac:dyDescent="0.3">
      <c r="A311" s="220"/>
      <c r="C311" s="223"/>
      <c r="D311" s="217"/>
      <c r="E311" s="217"/>
      <c r="F311" s="226" t="s">
        <v>360</v>
      </c>
      <c r="G311" s="227"/>
      <c r="H311" s="225" t="s">
        <v>361</v>
      </c>
      <c r="I311" s="225" t="s">
        <v>362</v>
      </c>
      <c r="J311" s="228" t="s">
        <v>363</v>
      </c>
      <c r="K311" s="220"/>
      <c r="L311" s="220"/>
    </row>
    <row r="312" spans="1:12" x14ac:dyDescent="0.3">
      <c r="A312" s="220"/>
      <c r="C312" s="223"/>
      <c r="D312" s="217"/>
      <c r="E312" s="217"/>
      <c r="F312" s="226" t="s">
        <v>364</v>
      </c>
      <c r="G312" s="227"/>
      <c r="H312" s="225" t="s">
        <v>365</v>
      </c>
      <c r="I312" s="225" t="s">
        <v>366</v>
      </c>
      <c r="J312" s="228" t="s">
        <v>367</v>
      </c>
      <c r="K312" s="220"/>
      <c r="L312" s="220"/>
    </row>
    <row r="313" spans="1:12" x14ac:dyDescent="0.3">
      <c r="A313" s="220"/>
      <c r="C313" s="223"/>
      <c r="D313" s="217"/>
      <c r="E313" s="217"/>
      <c r="F313" s="226" t="s">
        <v>368</v>
      </c>
      <c r="G313" s="227"/>
      <c r="H313" s="225" t="s">
        <v>369</v>
      </c>
      <c r="I313" s="225" t="s">
        <v>370</v>
      </c>
      <c r="J313" s="228" t="s">
        <v>371</v>
      </c>
      <c r="K313" s="220"/>
      <c r="L313" s="220"/>
    </row>
    <row r="314" spans="1:12" x14ac:dyDescent="0.3">
      <c r="A314" s="220"/>
      <c r="B314" s="156"/>
      <c r="C314" s="223"/>
      <c r="D314" s="220"/>
      <c r="E314" s="220"/>
      <c r="F314" s="226" t="s">
        <v>372</v>
      </c>
      <c r="G314" s="227"/>
      <c r="H314" s="225" t="s">
        <v>373</v>
      </c>
      <c r="I314" s="225" t="s">
        <v>374</v>
      </c>
      <c r="J314" s="228" t="s">
        <v>375</v>
      </c>
      <c r="K314" s="220"/>
      <c r="L314" s="220"/>
    </row>
    <row r="315" spans="1:12" x14ac:dyDescent="0.3">
      <c r="A315" s="220"/>
      <c r="B315" s="156"/>
      <c r="C315" s="223"/>
      <c r="D315" s="220"/>
      <c r="E315" s="220"/>
      <c r="F315" s="226" t="s">
        <v>376</v>
      </c>
      <c r="G315" s="227"/>
      <c r="H315" s="225" t="s">
        <v>377</v>
      </c>
      <c r="I315" s="225" t="s">
        <v>378</v>
      </c>
      <c r="J315" s="228" t="s">
        <v>379</v>
      </c>
      <c r="K315" s="220"/>
      <c r="L315" s="220"/>
    </row>
    <row r="316" spans="1:12" x14ac:dyDescent="0.3">
      <c r="A316" s="220"/>
      <c r="B316" s="156"/>
      <c r="C316" s="223"/>
      <c r="D316" s="220"/>
      <c r="E316" s="220"/>
      <c r="F316" s="226" t="s">
        <v>380</v>
      </c>
      <c r="G316" s="227"/>
      <c r="H316" s="225" t="s">
        <v>381</v>
      </c>
      <c r="I316" s="225" t="s">
        <v>382</v>
      </c>
      <c r="J316" s="228" t="s">
        <v>383</v>
      </c>
      <c r="K316" s="220"/>
      <c r="L316" s="220"/>
    </row>
    <row r="317" spans="1:12" x14ac:dyDescent="0.3">
      <c r="A317" s="220"/>
      <c r="B317" s="156"/>
      <c r="C317" s="223"/>
      <c r="D317" s="220"/>
      <c r="E317" s="220"/>
      <c r="F317" s="226" t="s">
        <v>384</v>
      </c>
      <c r="G317" s="227"/>
      <c r="H317" s="225" t="s">
        <v>462</v>
      </c>
      <c r="I317" s="225" t="s">
        <v>463</v>
      </c>
      <c r="J317" s="228" t="s">
        <v>464</v>
      </c>
      <c r="K317" s="220"/>
      <c r="L317" s="220"/>
    </row>
    <row r="318" spans="1:12" x14ac:dyDescent="0.3">
      <c r="A318" s="220"/>
      <c r="B318" s="156"/>
      <c r="C318" s="223"/>
      <c r="D318" s="220"/>
      <c r="E318" s="220"/>
      <c r="F318" s="226" t="s">
        <v>385</v>
      </c>
      <c r="G318" s="227"/>
      <c r="H318" s="225" t="s">
        <v>386</v>
      </c>
      <c r="I318" s="225" t="s">
        <v>387</v>
      </c>
      <c r="J318" s="228" t="s">
        <v>388</v>
      </c>
      <c r="K318" s="220"/>
      <c r="L318" s="220"/>
    </row>
    <row r="319" spans="1:12" x14ac:dyDescent="0.3">
      <c r="A319" s="220"/>
      <c r="B319" s="156"/>
      <c r="C319" s="223"/>
      <c r="D319" s="220"/>
      <c r="E319" s="220"/>
      <c r="F319" s="226" t="s">
        <v>389</v>
      </c>
      <c r="G319" s="227"/>
      <c r="H319" s="225" t="s">
        <v>465</v>
      </c>
      <c r="I319" s="225" t="s">
        <v>466</v>
      </c>
      <c r="J319" s="228" t="s">
        <v>467</v>
      </c>
      <c r="K319" s="220"/>
      <c r="L319" s="220"/>
    </row>
    <row r="320" spans="1:12" x14ac:dyDescent="0.3">
      <c r="A320" s="220"/>
      <c r="C320" s="223"/>
      <c r="D320" s="217"/>
      <c r="E320" s="217"/>
      <c r="F320" s="226" t="s">
        <v>390</v>
      </c>
      <c r="G320" s="218"/>
      <c r="H320" s="219"/>
      <c r="I320" s="219"/>
      <c r="J320" s="220"/>
      <c r="K320" s="220"/>
      <c r="L320" s="220"/>
    </row>
    <row r="321" spans="1:12" x14ac:dyDescent="0.3">
      <c r="A321" s="220"/>
      <c r="C321" s="223"/>
      <c r="D321" s="217"/>
      <c r="E321" s="217"/>
      <c r="F321" s="226" t="s">
        <v>391</v>
      </c>
      <c r="G321" s="218"/>
      <c r="H321" s="219"/>
      <c r="I321" s="219"/>
      <c r="J321" s="220"/>
      <c r="K321" s="220"/>
      <c r="L321" s="220"/>
    </row>
    <row r="322" spans="1:12" x14ac:dyDescent="0.3">
      <c r="A322" s="220"/>
      <c r="C322" s="223"/>
      <c r="D322" s="217"/>
      <c r="E322" s="217"/>
      <c r="F322" s="226" t="s">
        <v>392</v>
      </c>
      <c r="G322" s="218"/>
      <c r="H322" s="219"/>
      <c r="I322" s="219"/>
      <c r="J322" s="220"/>
      <c r="K322" s="220"/>
      <c r="L322" s="220"/>
    </row>
    <row r="323" spans="1:12" x14ac:dyDescent="0.3">
      <c r="A323" s="220"/>
      <c r="C323" s="223"/>
      <c r="D323" s="217"/>
      <c r="E323" s="217"/>
      <c r="F323" s="226" t="s">
        <v>393</v>
      </c>
      <c r="G323" s="218"/>
      <c r="H323" s="219"/>
      <c r="I323" s="219"/>
      <c r="J323" s="220"/>
      <c r="K323" s="220"/>
      <c r="L323" s="220"/>
    </row>
    <row r="324" spans="1:12" x14ac:dyDescent="0.3">
      <c r="A324" s="220"/>
      <c r="C324" s="223"/>
      <c r="D324" s="217"/>
      <c r="E324" s="217"/>
      <c r="F324" s="226" t="s">
        <v>394</v>
      </c>
      <c r="G324" s="218"/>
      <c r="H324" s="219"/>
      <c r="I324" s="219"/>
      <c r="J324" s="220"/>
      <c r="K324" s="220"/>
      <c r="L324" s="220"/>
    </row>
    <row r="325" spans="1:12" x14ac:dyDescent="0.3">
      <c r="A325" s="220"/>
      <c r="C325" s="223"/>
      <c r="D325" s="217"/>
      <c r="E325" s="217"/>
      <c r="F325" s="226" t="s">
        <v>395</v>
      </c>
      <c r="G325" s="218"/>
      <c r="H325" s="219"/>
      <c r="I325" s="219"/>
      <c r="J325" s="220"/>
      <c r="K325" s="220"/>
      <c r="L325" s="220"/>
    </row>
    <row r="326" spans="1:12" x14ac:dyDescent="0.3">
      <c r="A326" s="220"/>
      <c r="C326" s="223"/>
      <c r="D326" s="217"/>
      <c r="E326" s="217"/>
      <c r="F326" s="226" t="s">
        <v>396</v>
      </c>
      <c r="G326" s="218"/>
      <c r="H326" s="219"/>
      <c r="I326" s="219"/>
      <c r="J326" s="220"/>
      <c r="K326" s="220"/>
      <c r="L326" s="220"/>
    </row>
    <row r="327" spans="1:12" x14ac:dyDescent="0.3">
      <c r="A327" s="220"/>
      <c r="C327" s="223"/>
      <c r="D327" s="217"/>
      <c r="E327" s="217"/>
      <c r="F327" s="226" t="s">
        <v>397</v>
      </c>
      <c r="G327" s="218"/>
      <c r="H327" s="219"/>
      <c r="I327" s="219"/>
      <c r="J327" s="220"/>
      <c r="K327" s="220"/>
      <c r="L327" s="220"/>
    </row>
    <row r="328" spans="1:12" x14ac:dyDescent="0.3">
      <c r="A328" s="220"/>
      <c r="C328" s="223"/>
      <c r="D328" s="217"/>
      <c r="E328" s="217"/>
      <c r="F328" s="226" t="s">
        <v>398</v>
      </c>
      <c r="G328" s="218"/>
      <c r="H328" s="219"/>
      <c r="I328" s="219"/>
      <c r="J328" s="220"/>
      <c r="K328" s="220"/>
      <c r="L328" s="220"/>
    </row>
    <row r="329" spans="1:12" x14ac:dyDescent="0.3">
      <c r="A329" s="220"/>
      <c r="C329" s="223"/>
      <c r="D329" s="217"/>
      <c r="E329" s="217"/>
      <c r="F329" s="226" t="s">
        <v>399</v>
      </c>
      <c r="G329" s="218"/>
      <c r="H329" s="219"/>
      <c r="I329" s="219"/>
      <c r="J329" s="220"/>
      <c r="K329" s="220"/>
      <c r="L329" s="220"/>
    </row>
    <row r="330" spans="1:12" x14ac:dyDescent="0.3">
      <c r="A330" s="220"/>
      <c r="C330" s="223"/>
      <c r="D330" s="217"/>
      <c r="E330" s="217"/>
      <c r="F330" s="224"/>
      <c r="G330" s="218"/>
      <c r="H330" s="219"/>
      <c r="I330" s="219"/>
      <c r="J330" s="220"/>
      <c r="K330" s="220"/>
      <c r="L330" s="220"/>
    </row>
    <row r="331" spans="1:12" x14ac:dyDescent="0.3">
      <c r="A331" s="220"/>
      <c r="C331" s="223"/>
      <c r="D331" s="217"/>
      <c r="E331" s="217"/>
      <c r="F331" s="226" t="s">
        <v>400</v>
      </c>
      <c r="G331" s="218"/>
      <c r="H331" s="219"/>
      <c r="I331" s="219"/>
      <c r="J331" s="220"/>
      <c r="K331" s="220"/>
      <c r="L331" s="220"/>
    </row>
    <row r="332" spans="1:12" x14ac:dyDescent="0.3">
      <c r="A332" s="220"/>
      <c r="C332" s="223"/>
      <c r="D332" s="217"/>
      <c r="E332" s="217"/>
      <c r="F332" s="226" t="s">
        <v>401</v>
      </c>
      <c r="G332" s="218"/>
      <c r="H332" s="219"/>
      <c r="I332" s="219"/>
      <c r="J332" s="220"/>
      <c r="K332" s="220"/>
      <c r="L332" s="220"/>
    </row>
    <row r="333" spans="1:12" x14ac:dyDescent="0.3">
      <c r="A333" s="220"/>
      <c r="C333" s="223"/>
      <c r="D333" s="217"/>
      <c r="E333" s="217"/>
      <c r="F333" s="226" t="s">
        <v>402</v>
      </c>
      <c r="G333" s="218"/>
      <c r="H333" s="219"/>
      <c r="I333" s="219"/>
      <c r="J333" s="220"/>
      <c r="K333" s="220"/>
      <c r="L333" s="220"/>
    </row>
    <row r="334" spans="1:12" x14ac:dyDescent="0.3">
      <c r="A334" s="220"/>
      <c r="C334" s="223"/>
      <c r="D334" s="217"/>
      <c r="E334" s="217"/>
      <c r="F334" s="226" t="s">
        <v>403</v>
      </c>
      <c r="G334" s="218"/>
      <c r="H334" s="219"/>
      <c r="I334" s="219"/>
      <c r="J334" s="220"/>
      <c r="K334" s="220"/>
      <c r="L334" s="220"/>
    </row>
    <row r="335" spans="1:12" x14ac:dyDescent="0.3">
      <c r="A335" s="220"/>
      <c r="C335" s="223"/>
      <c r="D335" s="217"/>
      <c r="E335" s="217"/>
      <c r="F335" s="226" t="s">
        <v>404</v>
      </c>
      <c r="G335" s="218"/>
      <c r="H335" s="219"/>
      <c r="I335" s="219"/>
      <c r="J335" s="220"/>
      <c r="K335" s="220"/>
      <c r="L335" s="220"/>
    </row>
    <row r="336" spans="1:12" x14ac:dyDescent="0.3">
      <c r="A336" s="220"/>
      <c r="C336" s="223"/>
      <c r="D336" s="217"/>
      <c r="E336" s="217"/>
      <c r="F336" s="226" t="s">
        <v>405</v>
      </c>
      <c r="G336" s="218"/>
      <c r="H336" s="219"/>
      <c r="I336" s="219"/>
      <c r="J336" s="220"/>
      <c r="K336" s="220"/>
      <c r="L336" s="220"/>
    </row>
    <row r="337" spans="1:12" x14ac:dyDescent="0.3">
      <c r="A337" s="220"/>
      <c r="C337" s="223"/>
      <c r="D337" s="217"/>
      <c r="E337" s="217"/>
      <c r="F337" s="226" t="s">
        <v>406</v>
      </c>
      <c r="G337" s="218"/>
      <c r="H337" s="219"/>
      <c r="I337" s="219"/>
      <c r="J337" s="220"/>
      <c r="K337" s="220"/>
      <c r="L337" s="220"/>
    </row>
    <row r="338" spans="1:12" x14ac:dyDescent="0.3">
      <c r="A338" s="220"/>
      <c r="C338" s="223"/>
      <c r="D338" s="217"/>
      <c r="E338" s="217"/>
      <c r="F338" s="226" t="s">
        <v>407</v>
      </c>
      <c r="G338" s="218"/>
      <c r="H338" s="219"/>
      <c r="I338" s="219"/>
      <c r="J338" s="220"/>
      <c r="K338" s="220"/>
      <c r="L338" s="220"/>
    </row>
    <row r="339" spans="1:12" x14ac:dyDescent="0.3">
      <c r="A339" s="220"/>
      <c r="C339" s="223"/>
      <c r="D339" s="217"/>
      <c r="E339" s="217"/>
      <c r="F339" s="226" t="s">
        <v>408</v>
      </c>
      <c r="G339" s="218"/>
      <c r="H339" s="219"/>
      <c r="I339" s="219"/>
      <c r="J339" s="220"/>
      <c r="K339" s="220"/>
      <c r="L339" s="220"/>
    </row>
    <row r="340" spans="1:12" x14ac:dyDescent="0.3">
      <c r="A340" s="220"/>
      <c r="C340" s="223"/>
      <c r="D340" s="217"/>
      <c r="E340" s="217"/>
      <c r="F340" s="226" t="s">
        <v>409</v>
      </c>
      <c r="G340" s="218"/>
      <c r="H340" s="219"/>
      <c r="I340" s="219"/>
      <c r="J340" s="220"/>
      <c r="K340" s="220"/>
      <c r="L340" s="220"/>
    </row>
    <row r="341" spans="1:12" x14ac:dyDescent="0.3">
      <c r="A341" s="220"/>
      <c r="C341" s="223"/>
      <c r="D341" s="217"/>
      <c r="E341" s="217"/>
      <c r="F341" s="226" t="s">
        <v>410</v>
      </c>
      <c r="G341" s="218"/>
      <c r="H341" s="219"/>
      <c r="I341" s="219"/>
      <c r="J341" s="220"/>
      <c r="K341" s="220"/>
      <c r="L341" s="220"/>
    </row>
    <row r="342" spans="1:12" x14ac:dyDescent="0.3">
      <c r="A342" s="220"/>
      <c r="C342" s="223"/>
      <c r="D342" s="217"/>
      <c r="E342" s="217"/>
      <c r="F342" s="226" t="s">
        <v>411</v>
      </c>
      <c r="G342" s="218"/>
      <c r="H342" s="219"/>
      <c r="I342" s="219"/>
      <c r="J342" s="220"/>
      <c r="K342" s="220"/>
      <c r="L342" s="220"/>
    </row>
    <row r="343" spans="1:12" x14ac:dyDescent="0.3">
      <c r="A343" s="220"/>
      <c r="C343" s="223"/>
      <c r="D343" s="217"/>
      <c r="E343" s="217"/>
      <c r="F343" s="226" t="s">
        <v>412</v>
      </c>
      <c r="G343" s="218"/>
      <c r="H343" s="219"/>
      <c r="I343" s="219"/>
      <c r="J343" s="220"/>
      <c r="K343" s="220"/>
      <c r="L343" s="220"/>
    </row>
    <row r="344" spans="1:12" x14ac:dyDescent="0.3">
      <c r="A344" s="220"/>
      <c r="C344" s="223"/>
      <c r="D344" s="217"/>
      <c r="E344" s="217"/>
      <c r="F344" s="226" t="s">
        <v>413</v>
      </c>
      <c r="G344" s="218"/>
      <c r="H344" s="219"/>
      <c r="I344" s="219"/>
      <c r="J344" s="220"/>
      <c r="K344" s="220"/>
      <c r="L344" s="220"/>
    </row>
    <row r="345" spans="1:12" x14ac:dyDescent="0.3">
      <c r="A345" s="220"/>
      <c r="C345" s="223"/>
      <c r="D345" s="217"/>
      <c r="E345" s="217"/>
      <c r="F345" s="226" t="s">
        <v>414</v>
      </c>
      <c r="G345" s="218"/>
      <c r="H345" s="219"/>
      <c r="I345" s="219"/>
      <c r="J345" s="220"/>
      <c r="K345" s="220"/>
      <c r="L345" s="220"/>
    </row>
    <row r="346" spans="1:12" x14ac:dyDescent="0.3">
      <c r="A346" s="220"/>
      <c r="C346" s="223"/>
      <c r="D346" s="217"/>
      <c r="E346" s="217"/>
      <c r="F346" s="226" t="s">
        <v>415</v>
      </c>
      <c r="G346" s="218"/>
      <c r="H346" s="219"/>
      <c r="I346" s="219"/>
      <c r="J346" s="220"/>
      <c r="K346" s="220"/>
      <c r="L346" s="220"/>
    </row>
    <row r="347" spans="1:12" x14ac:dyDescent="0.3">
      <c r="A347" s="220"/>
      <c r="C347" s="223"/>
      <c r="D347" s="217"/>
      <c r="E347" s="217"/>
      <c r="F347" s="226" t="s">
        <v>416</v>
      </c>
      <c r="G347" s="218"/>
      <c r="H347" s="219"/>
      <c r="I347" s="219"/>
      <c r="J347" s="220"/>
      <c r="K347" s="220"/>
      <c r="L347" s="220"/>
    </row>
    <row r="348" spans="1:12" x14ac:dyDescent="0.3">
      <c r="A348" s="220"/>
      <c r="C348" s="223"/>
      <c r="D348" s="217"/>
      <c r="E348" s="217"/>
      <c r="F348" s="226" t="s">
        <v>417</v>
      </c>
      <c r="G348" s="218"/>
      <c r="H348" s="219"/>
      <c r="I348" s="219"/>
      <c r="J348" s="220"/>
      <c r="K348" s="220"/>
      <c r="L348" s="220"/>
    </row>
    <row r="349" spans="1:12" x14ac:dyDescent="0.3">
      <c r="A349" s="220"/>
      <c r="C349" s="223"/>
      <c r="D349" s="217"/>
      <c r="E349" s="217"/>
      <c r="F349" s="226" t="s">
        <v>418</v>
      </c>
      <c r="G349" s="218"/>
      <c r="H349" s="219"/>
      <c r="I349" s="219"/>
      <c r="J349" s="220"/>
      <c r="K349" s="220"/>
      <c r="L349" s="220"/>
    </row>
    <row r="350" spans="1:12" x14ac:dyDescent="0.3">
      <c r="A350" s="220"/>
      <c r="C350" s="223"/>
      <c r="D350" s="217"/>
      <c r="E350" s="217"/>
      <c r="F350" s="226" t="s">
        <v>419</v>
      </c>
      <c r="G350" s="218"/>
      <c r="H350" s="219"/>
      <c r="I350" s="219"/>
      <c r="J350" s="220"/>
      <c r="K350" s="220"/>
      <c r="L350" s="220"/>
    </row>
    <row r="351" spans="1:12" x14ac:dyDescent="0.3">
      <c r="A351" s="220"/>
      <c r="C351" s="223"/>
      <c r="D351" s="217"/>
      <c r="E351" s="217"/>
      <c r="F351" s="226" t="s">
        <v>420</v>
      </c>
      <c r="G351" s="218"/>
      <c r="H351" s="219"/>
      <c r="I351" s="219"/>
      <c r="J351" s="220"/>
      <c r="K351" s="220"/>
      <c r="L351" s="220"/>
    </row>
    <row r="352" spans="1:12" x14ac:dyDescent="0.3">
      <c r="A352" s="220"/>
      <c r="C352" s="223"/>
      <c r="D352" s="217"/>
      <c r="E352" s="217"/>
      <c r="F352" s="226" t="s">
        <v>421</v>
      </c>
      <c r="G352" s="218"/>
      <c r="H352" s="219"/>
      <c r="I352" s="219"/>
      <c r="J352" s="220"/>
      <c r="K352" s="220"/>
      <c r="L352" s="220"/>
    </row>
    <row r="353" spans="1:12" x14ac:dyDescent="0.3">
      <c r="A353" s="220"/>
      <c r="C353" s="223"/>
      <c r="D353" s="217"/>
      <c r="E353" s="217"/>
      <c r="F353" s="226" t="s">
        <v>422</v>
      </c>
      <c r="G353" s="218"/>
      <c r="H353" s="219"/>
      <c r="I353" s="219"/>
      <c r="J353" s="220"/>
      <c r="K353" s="220"/>
      <c r="L353" s="220"/>
    </row>
    <row r="354" spans="1:12" x14ac:dyDescent="0.3">
      <c r="A354" s="220"/>
      <c r="C354" s="223"/>
      <c r="D354" s="217"/>
      <c r="E354" s="217"/>
      <c r="F354" s="226" t="s">
        <v>423</v>
      </c>
      <c r="G354" s="218"/>
      <c r="H354" s="219"/>
      <c r="I354" s="219"/>
      <c r="J354" s="220"/>
      <c r="K354" s="220"/>
      <c r="L354" s="220"/>
    </row>
    <row r="355" spans="1:12" x14ac:dyDescent="0.3">
      <c r="A355" s="220"/>
      <c r="C355" s="223"/>
      <c r="D355" s="217"/>
      <c r="E355" s="217"/>
      <c r="F355" s="226" t="s">
        <v>424</v>
      </c>
      <c r="G355" s="218"/>
      <c r="H355" s="219"/>
      <c r="I355" s="219"/>
      <c r="J355" s="220"/>
      <c r="K355" s="220"/>
      <c r="L355" s="220"/>
    </row>
    <row r="356" spans="1:12" x14ac:dyDescent="0.3">
      <c r="A356" s="220"/>
      <c r="C356" s="223"/>
      <c r="D356" s="217"/>
      <c r="E356" s="217"/>
      <c r="F356" s="226" t="s">
        <v>425</v>
      </c>
      <c r="G356" s="218"/>
      <c r="H356" s="219"/>
      <c r="I356" s="219"/>
      <c r="J356" s="220"/>
      <c r="K356" s="220"/>
      <c r="L356" s="220"/>
    </row>
    <row r="357" spans="1:12" x14ac:dyDescent="0.3">
      <c r="A357" s="220"/>
      <c r="C357" s="223"/>
      <c r="D357" s="217"/>
      <c r="E357" s="217"/>
      <c r="F357" s="226" t="s">
        <v>426</v>
      </c>
      <c r="G357" s="218"/>
      <c r="H357" s="219"/>
      <c r="I357" s="219"/>
      <c r="J357" s="220"/>
      <c r="K357" s="220"/>
      <c r="L357" s="220"/>
    </row>
    <row r="358" spans="1:12" x14ac:dyDescent="0.3">
      <c r="A358" s="220"/>
      <c r="C358" s="223"/>
      <c r="D358" s="217"/>
      <c r="E358" s="217"/>
      <c r="F358" s="226" t="s">
        <v>427</v>
      </c>
      <c r="G358" s="218"/>
      <c r="H358" s="219"/>
      <c r="I358" s="219"/>
      <c r="J358" s="220"/>
      <c r="K358" s="220"/>
      <c r="L358" s="220"/>
    </row>
    <row r="359" spans="1:12" x14ac:dyDescent="0.3">
      <c r="A359" s="220"/>
      <c r="C359" s="223"/>
      <c r="D359" s="217"/>
      <c r="E359" s="217"/>
      <c r="F359" s="226" t="s">
        <v>428</v>
      </c>
      <c r="G359" s="218"/>
      <c r="H359" s="219"/>
      <c r="I359" s="219"/>
      <c r="J359" s="220"/>
      <c r="K359" s="220"/>
      <c r="L359" s="220"/>
    </row>
    <row r="360" spans="1:12" x14ac:dyDescent="0.3">
      <c r="A360" s="220"/>
      <c r="C360" s="223"/>
      <c r="D360" s="217"/>
      <c r="E360" s="217"/>
      <c r="F360" s="226" t="s">
        <v>429</v>
      </c>
      <c r="G360" s="218"/>
      <c r="H360" s="219"/>
      <c r="I360" s="219"/>
      <c r="J360" s="220"/>
      <c r="K360" s="220"/>
      <c r="L360" s="220"/>
    </row>
    <row r="361" spans="1:12" x14ac:dyDescent="0.3">
      <c r="A361" s="220"/>
      <c r="C361" s="223"/>
      <c r="D361" s="217"/>
      <c r="E361" s="217"/>
      <c r="F361" s="226" t="s">
        <v>430</v>
      </c>
      <c r="G361" s="218"/>
      <c r="H361" s="219"/>
      <c r="I361" s="219"/>
      <c r="J361" s="220"/>
      <c r="K361" s="220"/>
      <c r="L361" s="220"/>
    </row>
    <row r="362" spans="1:12" x14ac:dyDescent="0.3">
      <c r="A362" s="220"/>
      <c r="C362" s="223"/>
      <c r="D362" s="217"/>
      <c r="E362" s="217"/>
      <c r="F362" s="226" t="s">
        <v>431</v>
      </c>
      <c r="G362" s="218"/>
      <c r="H362" s="219"/>
      <c r="I362" s="219"/>
      <c r="J362" s="220"/>
      <c r="K362" s="220"/>
      <c r="L362" s="220"/>
    </row>
    <row r="363" spans="1:12" x14ac:dyDescent="0.3">
      <c r="A363" s="220"/>
      <c r="C363" s="223"/>
      <c r="D363" s="217"/>
      <c r="E363" s="217"/>
      <c r="F363" s="226" t="s">
        <v>432</v>
      </c>
      <c r="G363" s="218"/>
      <c r="H363" s="219"/>
      <c r="I363" s="219"/>
      <c r="J363" s="220"/>
      <c r="K363" s="220"/>
      <c r="L363" s="220"/>
    </row>
    <row r="364" spans="1:12" x14ac:dyDescent="0.3">
      <c r="A364" s="220"/>
      <c r="C364" s="223"/>
      <c r="D364" s="217"/>
      <c r="E364" s="217"/>
      <c r="F364" s="226" t="s">
        <v>433</v>
      </c>
      <c r="G364" s="218"/>
      <c r="H364" s="219"/>
      <c r="I364" s="219"/>
      <c r="J364" s="220"/>
      <c r="K364" s="220"/>
      <c r="L364" s="220"/>
    </row>
    <row r="365" spans="1:12" x14ac:dyDescent="0.3">
      <c r="A365" s="220"/>
      <c r="C365" s="223"/>
      <c r="D365" s="217"/>
      <c r="E365" s="217"/>
      <c r="F365" s="226" t="s">
        <v>434</v>
      </c>
      <c r="G365" s="218"/>
      <c r="H365" s="219"/>
      <c r="I365" s="219"/>
      <c r="J365" s="220"/>
      <c r="K365" s="220"/>
      <c r="L365" s="220"/>
    </row>
    <row r="366" spans="1:12" x14ac:dyDescent="0.3">
      <c r="A366" s="222"/>
      <c r="C366" s="223"/>
      <c r="D366" s="217"/>
      <c r="E366" s="217"/>
      <c r="F366" s="226" t="s">
        <v>435</v>
      </c>
      <c r="G366" s="218"/>
      <c r="H366" s="219"/>
      <c r="I366" s="219"/>
      <c r="J366" s="220"/>
      <c r="K366" s="220"/>
      <c r="L366" s="220"/>
    </row>
    <row r="367" spans="1:12" x14ac:dyDescent="0.3">
      <c r="A367" s="222"/>
      <c r="C367" s="223"/>
      <c r="D367" s="217"/>
      <c r="E367" s="217"/>
      <c r="F367" s="226" t="s">
        <v>436</v>
      </c>
      <c r="G367" s="218"/>
      <c r="H367" s="219"/>
      <c r="I367" s="219"/>
      <c r="J367" s="220"/>
      <c r="K367" s="220"/>
      <c r="L367" s="220"/>
    </row>
    <row r="368" spans="1:12" x14ac:dyDescent="0.3">
      <c r="A368" s="222"/>
      <c r="C368" s="223"/>
      <c r="D368" s="217"/>
      <c r="E368" s="217"/>
      <c r="F368" s="226" t="s">
        <v>437</v>
      </c>
      <c r="G368" s="218"/>
      <c r="H368" s="219"/>
      <c r="I368" s="219"/>
      <c r="J368" s="220"/>
      <c r="K368" s="220"/>
      <c r="L368" s="220"/>
    </row>
    <row r="369" spans="1:12" x14ac:dyDescent="0.3">
      <c r="A369" s="215"/>
      <c r="C369" s="223"/>
      <c r="D369" s="217"/>
      <c r="E369" s="217"/>
      <c r="F369" s="226" t="s">
        <v>438</v>
      </c>
      <c r="G369" s="218"/>
      <c r="H369" s="219"/>
      <c r="I369" s="219"/>
      <c r="J369" s="220"/>
      <c r="K369" s="220"/>
      <c r="L369" s="220"/>
    </row>
    <row r="370" spans="1:12" x14ac:dyDescent="0.3">
      <c r="A370" s="215"/>
      <c r="C370" s="223"/>
      <c r="D370" s="217"/>
      <c r="E370" s="217"/>
      <c r="F370" s="226" t="s">
        <v>439</v>
      </c>
      <c r="G370" s="218"/>
      <c r="H370" s="219"/>
      <c r="I370" s="219"/>
      <c r="J370" s="220"/>
      <c r="K370" s="220"/>
      <c r="L370" s="220"/>
    </row>
    <row r="371" spans="1:12" x14ac:dyDescent="0.3">
      <c r="A371" s="215"/>
      <c r="C371" s="223"/>
      <c r="D371" s="217"/>
      <c r="E371" s="217"/>
      <c r="F371" s="226" t="s">
        <v>440</v>
      </c>
      <c r="G371" s="218"/>
      <c r="H371" s="219"/>
      <c r="I371" s="219"/>
      <c r="J371" s="220"/>
      <c r="K371" s="220"/>
      <c r="L371" s="220"/>
    </row>
    <row r="372" spans="1:12" x14ac:dyDescent="0.3">
      <c r="A372" s="215"/>
      <c r="C372" s="223"/>
      <c r="D372" s="217"/>
      <c r="E372" s="217"/>
      <c r="F372" s="226" t="s">
        <v>441</v>
      </c>
      <c r="G372" s="218"/>
      <c r="H372" s="219"/>
      <c r="I372" s="219"/>
      <c r="J372" s="220"/>
      <c r="K372" s="220"/>
      <c r="L372" s="220"/>
    </row>
    <row r="373" spans="1:12" x14ac:dyDescent="0.3">
      <c r="A373" s="215"/>
      <c r="C373" s="223"/>
      <c r="D373" s="217"/>
      <c r="E373" s="217"/>
      <c r="F373" s="226" t="s">
        <v>442</v>
      </c>
      <c r="G373" s="218"/>
      <c r="H373" s="219"/>
      <c r="I373" s="219"/>
      <c r="J373" s="220"/>
      <c r="K373" s="220"/>
      <c r="L373" s="220"/>
    </row>
    <row r="374" spans="1:12" x14ac:dyDescent="0.3">
      <c r="A374" s="215"/>
      <c r="C374" s="223"/>
      <c r="D374" s="217"/>
      <c r="E374" s="217"/>
      <c r="F374" s="226" t="s">
        <v>443</v>
      </c>
      <c r="G374" s="218"/>
      <c r="H374" s="219"/>
      <c r="I374" s="219"/>
      <c r="J374" s="220"/>
      <c r="K374" s="220"/>
      <c r="L374" s="220"/>
    </row>
    <row r="375" spans="1:12" x14ac:dyDescent="0.3">
      <c r="A375" s="215"/>
      <c r="C375" s="223"/>
      <c r="D375" s="217"/>
      <c r="E375" s="217"/>
      <c r="F375" s="226" t="s">
        <v>444</v>
      </c>
      <c r="G375" s="218"/>
      <c r="H375" s="219"/>
      <c r="I375" s="219"/>
      <c r="J375" s="220"/>
      <c r="K375" s="220"/>
      <c r="L375" s="220"/>
    </row>
    <row r="376" spans="1:12" x14ac:dyDescent="0.3">
      <c r="A376" s="215"/>
      <c r="C376" s="223"/>
      <c r="D376" s="217"/>
      <c r="E376" s="217"/>
      <c r="F376" s="226" t="s">
        <v>445</v>
      </c>
      <c r="G376" s="218"/>
      <c r="H376" s="219"/>
      <c r="I376" s="219"/>
      <c r="J376" s="220"/>
      <c r="K376" s="220"/>
      <c r="L376" s="220"/>
    </row>
    <row r="377" spans="1:12" x14ac:dyDescent="0.3">
      <c r="A377" s="215"/>
      <c r="C377" s="223"/>
      <c r="D377" s="217"/>
      <c r="E377" s="217"/>
      <c r="F377" s="226" t="s">
        <v>446</v>
      </c>
      <c r="G377" s="218"/>
      <c r="H377" s="219"/>
      <c r="I377" s="219"/>
      <c r="J377" s="220"/>
      <c r="K377" s="220"/>
      <c r="L377" s="220"/>
    </row>
    <row r="378" spans="1:12" x14ac:dyDescent="0.3">
      <c r="A378" s="215"/>
      <c r="C378" s="223"/>
      <c r="D378" s="217"/>
      <c r="E378" s="217"/>
      <c r="F378" s="226" t="s">
        <v>447</v>
      </c>
      <c r="G378" s="218"/>
      <c r="H378" s="219"/>
      <c r="I378" s="219"/>
      <c r="J378" s="220"/>
      <c r="K378" s="220"/>
      <c r="L378" s="220"/>
    </row>
    <row r="379" spans="1:12" x14ac:dyDescent="0.3">
      <c r="A379" s="215"/>
      <c r="C379" s="223"/>
      <c r="D379" s="217"/>
      <c r="E379" s="217"/>
      <c r="F379" s="226" t="s">
        <v>448</v>
      </c>
      <c r="G379" s="218"/>
      <c r="H379" s="219"/>
      <c r="I379" s="219"/>
      <c r="J379" s="220"/>
      <c r="K379" s="220"/>
      <c r="L379" s="220"/>
    </row>
    <row r="380" spans="1:12" x14ac:dyDescent="0.3">
      <c r="A380" s="215"/>
      <c r="C380" s="223"/>
      <c r="D380" s="217"/>
      <c r="E380" s="217"/>
      <c r="F380" s="226" t="s">
        <v>449</v>
      </c>
      <c r="G380" s="218"/>
      <c r="H380" s="219"/>
      <c r="I380" s="219"/>
      <c r="J380" s="220"/>
      <c r="K380" s="220"/>
      <c r="L380" s="220"/>
    </row>
    <row r="381" spans="1:12" x14ac:dyDescent="0.3">
      <c r="A381" s="215"/>
      <c r="C381" s="223"/>
      <c r="D381" s="217"/>
      <c r="E381" s="217"/>
      <c r="F381" s="226" t="s">
        <v>450</v>
      </c>
      <c r="G381" s="218"/>
      <c r="H381" s="219"/>
      <c r="I381" s="219"/>
      <c r="J381" s="220"/>
      <c r="K381" s="220"/>
      <c r="L381" s="220"/>
    </row>
    <row r="382" spans="1:12" x14ac:dyDescent="0.3">
      <c r="A382" s="215"/>
      <c r="C382" s="223"/>
      <c r="D382" s="217"/>
      <c r="E382" s="217"/>
      <c r="F382" s="226" t="s">
        <v>451</v>
      </c>
      <c r="G382" s="218"/>
      <c r="H382" s="219"/>
      <c r="I382" s="219"/>
      <c r="J382" s="220"/>
      <c r="K382" s="220"/>
      <c r="L382" s="220"/>
    </row>
    <row r="383" spans="1:12" x14ac:dyDescent="0.3">
      <c r="A383" s="215"/>
      <c r="C383" s="223"/>
      <c r="D383" s="217"/>
      <c r="E383" s="217"/>
      <c r="F383" s="226" t="s">
        <v>452</v>
      </c>
      <c r="G383" s="218"/>
      <c r="H383" s="219"/>
      <c r="I383" s="219"/>
      <c r="J383" s="220"/>
      <c r="K383" s="220"/>
      <c r="L383" s="220"/>
    </row>
  </sheetData>
  <protectedRanges>
    <protectedRange sqref="A9:G10 E29:E30 E32:E33 E35:E36 E42:E44 E46:E48 D57:E70 D72:E74 E94:E97 E109:E110 E112:E113 E115:E117 E126:E129 E133:E136 E140:E146 E153:E156 E158:E162 D84:E85 D17:E19 D21:E23 E26:E27 E39:E40 D169:E169 D50:E55 D76:E81 E164:E168 E170:E171 D101:E104" name="Диапазон1_1"/>
    <protectedRange sqref="D26:D27" name="Диапазон1_1_1"/>
    <protectedRange sqref="D29:D30" name="Диапазон1_2"/>
    <protectedRange sqref="D32:D33" name="Диапазон1_3"/>
    <protectedRange sqref="D35:D36" name="Диапазон1_4"/>
    <protectedRange sqref="D39:D40" name="Диапазон1_5"/>
    <protectedRange sqref="D42:D44" name="Диапазон1_6"/>
    <protectedRange sqref="D46:D48" name="Диапазон1_7"/>
    <protectedRange sqref="D94:D97" name="Диапазон1_8"/>
    <protectedRange sqref="D109:D110" name="Диапазон1_9"/>
    <protectedRange sqref="D112:D113" name="Диапазон1_10"/>
    <protectedRange sqref="D115:D117" name="Диапазон1_11"/>
    <protectedRange sqref="D126:D129" name="Диапазон1_12"/>
    <protectedRange sqref="D133:D136" name="Диапазон1_13"/>
    <protectedRange sqref="D140:D146" name="Диапазон1_14"/>
    <protectedRange sqref="D153:D156" name="Диапазон1_15"/>
    <protectedRange sqref="D158:D162" name="Диапазон1_16"/>
    <protectedRange sqref="D164:D168" name="Диапазон1_17"/>
    <protectedRange sqref="D170:D171" name="Диапазон1_18"/>
  </protectedRanges>
  <mergeCells count="9">
    <mergeCell ref="A189:G189"/>
    <mergeCell ref="A190:G192"/>
    <mergeCell ref="A8:G8"/>
    <mergeCell ref="A9:G9"/>
    <mergeCell ref="A10:G10"/>
    <mergeCell ref="H11:I11"/>
    <mergeCell ref="E1:G6"/>
    <mergeCell ref="A82:A83"/>
    <mergeCell ref="B82:B83"/>
  </mergeCells>
  <dataValidations count="2"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10:G10">
      <formula1>$F$331:$F$383</formula1>
    </dataValidation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9:G9">
      <formula1>$I$303:$I$319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2019-11-04T11:35:28Z</dcterms:modified>
</cp:coreProperties>
</file>